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5955" tabRatio="822" activeTab="3"/>
  </bookViews>
  <sheets>
    <sheet name="nakł_" sheetId="1" r:id="rId1"/>
    <sheet name="ods_" sheetId="2" r:id="rId2"/>
    <sheet name="1 r_" sheetId="3" r:id="rId3"/>
    <sheet name="2 i 3 r_" sheetId="4" r:id="rId4"/>
    <sheet name="zest_" sheetId="6" r:id="rId5"/>
    <sheet name="rach_" sheetId="7" r:id="rId6"/>
    <sheet name="bil_" sheetId="8" r:id="rId7"/>
    <sheet name="pod__ amort_" sheetId="9" state="hidden" r:id="rId8"/>
    <sheet name="wsk_" sheetId="10" state="hidden" r:id="rId9"/>
    <sheet name="rozlicz_" sheetId="11" state="hidden" r:id="rId10"/>
  </sheets>
  <definedNames>
    <definedName name="_0">#REF!</definedName>
    <definedName name="_p">#REF!</definedName>
    <definedName name="_s">#REF!</definedName>
    <definedName name="_xlnm.Print_Area" localSheetId="2">'1 r_'!$A$1:$M$61</definedName>
    <definedName name="_xlnm.Print_Area" localSheetId="3">'2 i 3 r_'!$A$1:$I$60</definedName>
    <definedName name="_xlnm.Print_Area" localSheetId="6">bil_!$A$1:$F$51</definedName>
    <definedName name="_xlnm.Print_Area" localSheetId="0">nakł_!$A$1:$B$41</definedName>
    <definedName name="_xlnm.Print_Area" localSheetId="1">ods_!$A$1:$F$113</definedName>
    <definedName name="_xlnm.Print_Area" localSheetId="7">'pod__ amort_'!$A$1:$D$36</definedName>
    <definedName name="_xlnm.Print_Area" localSheetId="5">rach_!$A$1:$G$51</definedName>
    <definedName name="_xlnm.Print_Area" localSheetId="9">rozlicz_!$A$1:$G$21</definedName>
    <definedName name="_xlnm.Print_Area" localSheetId="8">wsk_!$A$1:$H$57</definedName>
    <definedName name="_xlnm.Print_Area" localSheetId="4">zest_!$A$1:$G$60</definedName>
    <definedName name="Print_Area_MI">#REF!</definedName>
    <definedName name="XXX">#REF!</definedName>
    <definedName name="XXY">#REF!</definedName>
    <definedName name="ZAB1">#REF!</definedName>
    <definedName name="ZAB2">#REF!</definedName>
  </definedNames>
  <calcPr calcId="152511"/>
</workbook>
</file>

<file path=xl/calcChain.xml><?xml version="1.0" encoding="utf-8"?>
<calcChain xmlns="http://schemas.openxmlformats.org/spreadsheetml/2006/main">
  <c r="B19" i="2" l="1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8" i="2"/>
  <c r="B36" i="8"/>
  <c r="B35" i="8"/>
  <c r="B39" i="8"/>
  <c r="D23" i="8"/>
  <c r="B26" i="4"/>
  <c r="E32" i="4"/>
  <c r="I32" i="4"/>
  <c r="D32" i="4"/>
  <c r="H32" i="4"/>
  <c r="C32" i="4"/>
  <c r="G32" i="4"/>
  <c r="B32" i="4"/>
  <c r="D24" i="8"/>
  <c r="C24" i="8"/>
  <c r="B24" i="8"/>
  <c r="B23" i="8"/>
  <c r="C23" i="8"/>
  <c r="E20" i="4"/>
  <c r="E23" i="8"/>
  <c r="E22" i="8"/>
  <c r="D20" i="4"/>
  <c r="C20" i="4"/>
  <c r="B20" i="4"/>
  <c r="F20" i="4"/>
  <c r="B44" i="4"/>
  <c r="D12" i="4"/>
  <c r="H12" i="4"/>
  <c r="B12" i="4"/>
  <c r="E12" i="4"/>
  <c r="C22" i="6"/>
  <c r="C12" i="4"/>
  <c r="D44" i="4"/>
  <c r="C44" i="4"/>
  <c r="F42" i="4"/>
  <c r="E21" i="4"/>
  <c r="I21" i="4"/>
  <c r="F24" i="8"/>
  <c r="D21" i="4"/>
  <c r="C21" i="4"/>
  <c r="G21" i="4"/>
  <c r="E54" i="4"/>
  <c r="I54" i="4"/>
  <c r="E53" i="4"/>
  <c r="I53" i="4"/>
  <c r="E49" i="4"/>
  <c r="I49" i="4"/>
  <c r="E48" i="4"/>
  <c r="I48" i="4"/>
  <c r="E47" i="4"/>
  <c r="E46" i="4"/>
  <c r="I46" i="4"/>
  <c r="E45" i="4"/>
  <c r="I45" i="4"/>
  <c r="E42" i="4"/>
  <c r="E33" i="4"/>
  <c r="I33" i="4"/>
  <c r="E31" i="4"/>
  <c r="E30" i="4"/>
  <c r="I30" i="4"/>
  <c r="E29" i="4"/>
  <c r="I29" i="4"/>
  <c r="E28" i="4"/>
  <c r="I28" i="4"/>
  <c r="E27" i="4"/>
  <c r="I27" i="4"/>
  <c r="E26" i="4"/>
  <c r="I26" i="4"/>
  <c r="E25" i="4"/>
  <c r="E24" i="4"/>
  <c r="I24" i="4"/>
  <c r="E22" i="4"/>
  <c r="E13" i="4"/>
  <c r="I13" i="4"/>
  <c r="E14" i="4"/>
  <c r="E15" i="4"/>
  <c r="E16" i="4"/>
  <c r="I16" i="4"/>
  <c r="B48" i="4"/>
  <c r="E49" i="6"/>
  <c r="D54" i="4"/>
  <c r="D53" i="4"/>
  <c r="D49" i="4"/>
  <c r="H49" i="4"/>
  <c r="D48" i="4"/>
  <c r="D47" i="4"/>
  <c r="D46" i="4"/>
  <c r="D45" i="4"/>
  <c r="H45" i="4"/>
  <c r="D42" i="4"/>
  <c r="H42" i="4"/>
  <c r="D25" i="4"/>
  <c r="E26" i="6"/>
  <c r="D26" i="4"/>
  <c r="D27" i="4"/>
  <c r="D28" i="4"/>
  <c r="D29" i="4"/>
  <c r="D30" i="4"/>
  <c r="D31" i="4"/>
  <c r="D33" i="4"/>
  <c r="H33" i="4"/>
  <c r="D24" i="4"/>
  <c r="D22" i="4"/>
  <c r="D13" i="4"/>
  <c r="H13" i="4"/>
  <c r="D14" i="4"/>
  <c r="D15" i="4"/>
  <c r="H15" i="4"/>
  <c r="D16" i="4"/>
  <c r="C54" i="4"/>
  <c r="C53" i="4"/>
  <c r="C49" i="4"/>
  <c r="G49" i="4"/>
  <c r="C48" i="4"/>
  <c r="G48" i="4"/>
  <c r="C47" i="4"/>
  <c r="C46" i="4"/>
  <c r="G46" i="4"/>
  <c r="C45" i="4"/>
  <c r="C42" i="4"/>
  <c r="C33" i="4"/>
  <c r="G33" i="4"/>
  <c r="C31" i="4"/>
  <c r="C30" i="4"/>
  <c r="G30" i="4"/>
  <c r="C29" i="4"/>
  <c r="G29" i="4"/>
  <c r="C28" i="4"/>
  <c r="C27" i="4"/>
  <c r="C26" i="4"/>
  <c r="G26" i="4"/>
  <c r="C25" i="4"/>
  <c r="C24" i="4"/>
  <c r="C22" i="4"/>
  <c r="C13" i="4"/>
  <c r="C14" i="4"/>
  <c r="C15" i="4"/>
  <c r="C16" i="4"/>
  <c r="B54" i="4"/>
  <c r="B53" i="4"/>
  <c r="B49" i="4"/>
  <c r="F49" i="4"/>
  <c r="G50" i="6"/>
  <c r="F50" i="6"/>
  <c r="E50" i="6"/>
  <c r="D50" i="6"/>
  <c r="B47" i="4"/>
  <c r="B46" i="4"/>
  <c r="B45" i="4"/>
  <c r="B33" i="4"/>
  <c r="E34" i="6" s="1"/>
  <c r="F33" i="4"/>
  <c r="F37" i="4" s="1"/>
  <c r="G38" i="6" s="1"/>
  <c r="F38" i="6" s="1"/>
  <c r="B31" i="4"/>
  <c r="E32" i="6"/>
  <c r="E29" i="7"/>
  <c r="D29" i="7"/>
  <c r="B30" i="4"/>
  <c r="F30" i="4"/>
  <c r="G31" i="6"/>
  <c r="B29" i="4"/>
  <c r="B28" i="4"/>
  <c r="B27" i="4"/>
  <c r="B25" i="4"/>
  <c r="F25" i="4"/>
  <c r="B24" i="4"/>
  <c r="B22" i="4"/>
  <c r="F22" i="4"/>
  <c r="B13" i="4"/>
  <c r="B14" i="4"/>
  <c r="F14" i="4"/>
  <c r="B15" i="4"/>
  <c r="F15" i="4"/>
  <c r="B16" i="4"/>
  <c r="F16" i="4"/>
  <c r="G17" i="6"/>
  <c r="G20" i="4"/>
  <c r="B55" i="3"/>
  <c r="B56" i="3"/>
  <c r="C57" i="6"/>
  <c r="B57" i="6"/>
  <c r="C17" i="2"/>
  <c r="E17" i="2"/>
  <c r="E11" i="2"/>
  <c r="B21" i="1"/>
  <c r="B9" i="1"/>
  <c r="B38" i="1"/>
  <c r="B40" i="1"/>
  <c r="C14" i="6"/>
  <c r="B14" i="6"/>
  <c r="C15" i="6"/>
  <c r="C14" i="7"/>
  <c r="B14" i="7"/>
  <c r="C17" i="6"/>
  <c r="B17" i="6"/>
  <c r="C15" i="7"/>
  <c r="B15" i="7"/>
  <c r="B4" i="4"/>
  <c r="C21" i="6"/>
  <c r="C18" i="7"/>
  <c r="B18" i="7"/>
  <c r="C23" i="6"/>
  <c r="C25" i="6"/>
  <c r="B25" i="6"/>
  <c r="C26" i="6"/>
  <c r="C23" i="7"/>
  <c r="B23" i="7"/>
  <c r="C27" i="6"/>
  <c r="B27" i="6"/>
  <c r="C28" i="6"/>
  <c r="C25" i="7"/>
  <c r="B25" i="7"/>
  <c r="C29" i="6"/>
  <c r="C26" i="7"/>
  <c r="B26" i="7"/>
  <c r="C30" i="6"/>
  <c r="B30" i="6"/>
  <c r="C27" i="7"/>
  <c r="B27" i="7"/>
  <c r="C31" i="6"/>
  <c r="C28" i="7"/>
  <c r="B28" i="7"/>
  <c r="C32" i="6"/>
  <c r="C29" i="7"/>
  <c r="B29" i="7"/>
  <c r="C33" i="6"/>
  <c r="C30" i="7"/>
  <c r="B30" i="7"/>
  <c r="C34" i="6"/>
  <c r="C31" i="7" s="1"/>
  <c r="B31" i="7" s="1"/>
  <c r="C36" i="6"/>
  <c r="B36" i="6" s="1"/>
  <c r="B32" i="9"/>
  <c r="D32" i="9" s="1"/>
  <c r="D35" i="9" s="1"/>
  <c r="B33" i="9"/>
  <c r="D33" i="9" s="1"/>
  <c r="B34" i="9"/>
  <c r="D34" i="9"/>
  <c r="C39" i="6"/>
  <c r="C37" i="7" s="1"/>
  <c r="B37" i="7" s="1"/>
  <c r="E31" i="6"/>
  <c r="D31" i="6"/>
  <c r="E39" i="6"/>
  <c r="E37" i="7"/>
  <c r="D37" i="7"/>
  <c r="C23" i="4"/>
  <c r="D23" i="4"/>
  <c r="C23" i="3"/>
  <c r="D23" i="3"/>
  <c r="E23" i="3"/>
  <c r="F23" i="3"/>
  <c r="G23" i="3"/>
  <c r="H23" i="3"/>
  <c r="I23" i="3"/>
  <c r="J23" i="3"/>
  <c r="K23" i="3"/>
  <c r="L23" i="3"/>
  <c r="M23" i="3"/>
  <c r="B23" i="3"/>
  <c r="C10" i="6"/>
  <c r="B28" i="8"/>
  <c r="G39" i="6"/>
  <c r="G37" i="7"/>
  <c r="F37" i="7"/>
  <c r="B13" i="8"/>
  <c r="C13" i="8"/>
  <c r="D13" i="8"/>
  <c r="B17" i="3"/>
  <c r="C17" i="3"/>
  <c r="D17" i="3"/>
  <c r="E17" i="3"/>
  <c r="F17" i="3"/>
  <c r="G17" i="3"/>
  <c r="H17" i="3"/>
  <c r="I17" i="3"/>
  <c r="J17" i="3"/>
  <c r="K17" i="3"/>
  <c r="L17" i="3"/>
  <c r="M17" i="3"/>
  <c r="B43" i="8"/>
  <c r="C40" i="8"/>
  <c r="C39" i="8"/>
  <c r="C43" i="8"/>
  <c r="C45" i="6"/>
  <c r="C45" i="7"/>
  <c r="B45" i="7"/>
  <c r="D40" i="8"/>
  <c r="D39" i="8"/>
  <c r="C46" i="6"/>
  <c r="D41" i="8"/>
  <c r="D43" i="8"/>
  <c r="C49" i="6"/>
  <c r="B49" i="6"/>
  <c r="E40" i="8"/>
  <c r="E43" i="8"/>
  <c r="F40" i="8"/>
  <c r="F43" i="8"/>
  <c r="B36" i="7"/>
  <c r="D36" i="7"/>
  <c r="F36" i="7"/>
  <c r="C46" i="7"/>
  <c r="B46" i="7"/>
  <c r="C48" i="6"/>
  <c r="C49" i="7"/>
  <c r="B49" i="7"/>
  <c r="B15" i="6"/>
  <c r="C16" i="6"/>
  <c r="B16" i="6"/>
  <c r="E16" i="6"/>
  <c r="D16" i="6"/>
  <c r="C37" i="6"/>
  <c r="B37" i="6" s="1"/>
  <c r="E37" i="6"/>
  <c r="D37" i="6" s="1"/>
  <c r="C43" i="6"/>
  <c r="B43" i="6"/>
  <c r="B46" i="6"/>
  <c r="C47" i="6"/>
  <c r="B47" i="6"/>
  <c r="C50" i="6"/>
  <c r="B50" i="6"/>
  <c r="C54" i="6"/>
  <c r="B54" i="6"/>
  <c r="E54" i="6"/>
  <c r="D54" i="6"/>
  <c r="C55" i="6"/>
  <c r="B55" i="6"/>
  <c r="E56" i="6"/>
  <c r="D56" i="6"/>
  <c r="G56" i="6"/>
  <c r="F56" i="6"/>
  <c r="C56" i="4"/>
  <c r="D56" i="4"/>
  <c r="E56" i="4"/>
  <c r="C56" i="3"/>
  <c r="D56" i="3"/>
  <c r="E56" i="3"/>
  <c r="F56" i="3"/>
  <c r="G56" i="3"/>
  <c r="H56" i="3"/>
  <c r="I56" i="3"/>
  <c r="J56" i="3"/>
  <c r="K56" i="3"/>
  <c r="L56" i="3"/>
  <c r="M56" i="3"/>
  <c r="A4" i="11"/>
  <c r="A4" i="8"/>
  <c r="A5" i="8"/>
  <c r="E4" i="2"/>
  <c r="A5" i="9"/>
  <c r="A26" i="9"/>
  <c r="A4" i="7"/>
  <c r="A5" i="7"/>
  <c r="B72" i="7"/>
  <c r="B73" i="7"/>
  <c r="B74" i="7"/>
  <c r="B75" i="7"/>
  <c r="B76" i="7"/>
  <c r="E10" i="11"/>
  <c r="E11" i="11"/>
  <c r="F11" i="11"/>
  <c r="G11" i="11"/>
  <c r="E12" i="11"/>
  <c r="E13" i="11"/>
  <c r="G13" i="11"/>
  <c r="F13" i="11"/>
  <c r="E14" i="11"/>
  <c r="G14" i="11"/>
  <c r="F14" i="11"/>
  <c r="E15" i="11"/>
  <c r="E16" i="11"/>
  <c r="F16" i="11"/>
  <c r="E17" i="11"/>
  <c r="E18" i="11"/>
  <c r="F18" i="11"/>
  <c r="C19" i="11"/>
  <c r="A4" i="6"/>
  <c r="A5" i="6"/>
  <c r="C13" i="6"/>
  <c r="C12" i="7" s="1"/>
  <c r="F31" i="4"/>
  <c r="F26" i="4"/>
  <c r="C19" i="7"/>
  <c r="B19" i="7"/>
  <c r="B22" i="6"/>
  <c r="B21" i="4"/>
  <c r="E22" i="6"/>
  <c r="I20" i="4"/>
  <c r="F23" i="8"/>
  <c r="F22" i="8"/>
  <c r="D39" i="6"/>
  <c r="F10" i="11"/>
  <c r="G10" i="11"/>
  <c r="F12" i="11"/>
  <c r="F17" i="11"/>
  <c r="G16" i="11"/>
  <c r="H44" i="4"/>
  <c r="G31" i="4"/>
  <c r="G32" i="6"/>
  <c r="F32" i="6"/>
  <c r="I31" i="4"/>
  <c r="I42" i="4"/>
  <c r="F44" i="4"/>
  <c r="H54" i="4"/>
  <c r="G22" i="4"/>
  <c r="G44" i="4"/>
  <c r="G36" i="6"/>
  <c r="G33" i="7"/>
  <c r="F33" i="7"/>
  <c r="H27" i="4"/>
  <c r="I25" i="4"/>
  <c r="H14" i="4"/>
  <c r="I14" i="4"/>
  <c r="G15" i="4"/>
  <c r="H22" i="4"/>
  <c r="H23" i="4"/>
  <c r="F29" i="4"/>
  <c r="F53" i="4"/>
  <c r="G54" i="4"/>
  <c r="G56" i="4"/>
  <c r="G53" i="4"/>
  <c r="G25" i="4"/>
  <c r="H25" i="4"/>
  <c r="G13" i="4"/>
  <c r="H46" i="4"/>
  <c r="G45" i="4"/>
  <c r="E44" i="4"/>
  <c r="E45" i="6"/>
  <c r="G37" i="6"/>
  <c r="F37" i="6"/>
  <c r="H47" i="4"/>
  <c r="G47" i="4"/>
  <c r="B48" i="6"/>
  <c r="F47" i="4"/>
  <c r="F12" i="4"/>
  <c r="G13" i="6" s="1"/>
  <c r="F13" i="6" s="1"/>
  <c r="H48" i="4"/>
  <c r="E33" i="6"/>
  <c r="D33" i="6"/>
  <c r="H30" i="4"/>
  <c r="B31" i="6"/>
  <c r="F24" i="4"/>
  <c r="H21" i="4"/>
  <c r="C38" i="8"/>
  <c r="D38" i="8"/>
  <c r="E38" i="8"/>
  <c r="F21" i="4"/>
  <c r="B37" i="1"/>
  <c r="H31" i="4"/>
  <c r="B29" i="6"/>
  <c r="H26" i="4"/>
  <c r="B26" i="6"/>
  <c r="C18" i="6"/>
  <c r="B18" i="6" s="1"/>
  <c r="F15" i="11"/>
  <c r="F19" i="11"/>
  <c r="G15" i="11"/>
  <c r="E19" i="11"/>
  <c r="B23" i="6"/>
  <c r="C20" i="7"/>
  <c r="B20" i="7"/>
  <c r="G12" i="11"/>
  <c r="G19" i="11"/>
  <c r="G17" i="11"/>
  <c r="C24" i="6"/>
  <c r="C21" i="7"/>
  <c r="B21" i="7"/>
  <c r="H53" i="4"/>
  <c r="G18" i="11"/>
  <c r="G20" i="11"/>
  <c r="G21" i="11"/>
  <c r="F20" i="11"/>
  <c r="F21" i="11"/>
  <c r="E20" i="11"/>
  <c r="E21" i="11"/>
  <c r="H56" i="4"/>
  <c r="F13" i="8"/>
  <c r="E13" i="8"/>
  <c r="B28" i="6"/>
  <c r="B21" i="6"/>
  <c r="B33" i="6"/>
  <c r="C24" i="7"/>
  <c r="B24" i="7"/>
  <c r="F39" i="6"/>
  <c r="C47" i="7"/>
  <c r="B47" i="7"/>
  <c r="C22" i="7"/>
  <c r="B22" i="7"/>
  <c r="B45" i="6"/>
  <c r="E48" i="6"/>
  <c r="I47" i="4"/>
  <c r="F48" i="4"/>
  <c r="B39" i="6"/>
  <c r="E36" i="6"/>
  <c r="D36" i="6"/>
  <c r="G29" i="7"/>
  <c r="F29" i="7"/>
  <c r="D32" i="6"/>
  <c r="E30" i="7"/>
  <c r="D30" i="7"/>
  <c r="H24" i="4"/>
  <c r="E28" i="7"/>
  <c r="D28" i="7"/>
  <c r="B32" i="6"/>
  <c r="E27" i="6"/>
  <c r="E24" i="7"/>
  <c r="H28" i="4"/>
  <c r="G28" i="4"/>
  <c r="F27" i="4"/>
  <c r="F23" i="4"/>
  <c r="B23" i="4"/>
  <c r="E24" i="8"/>
  <c r="E21" i="6"/>
  <c r="E18" i="7"/>
  <c r="H20" i="4"/>
  <c r="B24" i="6"/>
  <c r="E13" i="6"/>
  <c r="D13" i="6" s="1"/>
  <c r="E12" i="7"/>
  <c r="E16" i="7" s="1"/>
  <c r="G12" i="4"/>
  <c r="E17" i="6"/>
  <c r="G16" i="4"/>
  <c r="C13" i="7"/>
  <c r="B13" i="7"/>
  <c r="H16" i="4"/>
  <c r="D17" i="4"/>
  <c r="C22" i="8"/>
  <c r="C31" i="8"/>
  <c r="B22" i="8"/>
  <c r="B31" i="8"/>
  <c r="B34" i="8"/>
  <c r="B50" i="8"/>
  <c r="G49" i="6"/>
  <c r="E49" i="7"/>
  <c r="D49" i="7"/>
  <c r="D48" i="6"/>
  <c r="G48" i="6"/>
  <c r="G49" i="7"/>
  <c r="F49" i="7"/>
  <c r="E33" i="7"/>
  <c r="D33" i="7"/>
  <c r="D24" i="7"/>
  <c r="D27" i="6"/>
  <c r="D18" i="7"/>
  <c r="D21" i="6"/>
  <c r="D17" i="6"/>
  <c r="E15" i="7"/>
  <c r="D15" i="7"/>
  <c r="F48" i="6"/>
  <c r="F31" i="8"/>
  <c r="D17" i="2"/>
  <c r="C18" i="2"/>
  <c r="C56" i="6"/>
  <c r="B56" i="6"/>
  <c r="C37" i="8"/>
  <c r="C36" i="8"/>
  <c r="F36" i="6"/>
  <c r="F17" i="6"/>
  <c r="G15" i="7"/>
  <c r="F15" i="7"/>
  <c r="E31" i="8"/>
  <c r="D22" i="6"/>
  <c r="E19" i="7"/>
  <c r="D19" i="7"/>
  <c r="G24" i="4"/>
  <c r="G25" i="6"/>
  <c r="E25" i="6"/>
  <c r="G34" i="6"/>
  <c r="G31" i="7" s="1"/>
  <c r="F31" i="7" s="1"/>
  <c r="I22" i="4"/>
  <c r="I23" i="4"/>
  <c r="E23" i="6"/>
  <c r="E23" i="4"/>
  <c r="E24" i="6"/>
  <c r="F49" i="6"/>
  <c r="G47" i="7"/>
  <c r="F47" i="7"/>
  <c r="D45" i="6"/>
  <c r="E45" i="7"/>
  <c r="D45" i="7"/>
  <c r="G45" i="6"/>
  <c r="E47" i="6"/>
  <c r="D47" i="6"/>
  <c r="F46" i="4"/>
  <c r="G47" i="6"/>
  <c r="F47" i="6"/>
  <c r="G14" i="4"/>
  <c r="G17" i="4"/>
  <c r="E15" i="6"/>
  <c r="C17" i="4"/>
  <c r="G42" i="4"/>
  <c r="E43" i="6"/>
  <c r="D43" i="6"/>
  <c r="E17" i="4"/>
  <c r="I15" i="4"/>
  <c r="G16" i="6"/>
  <c r="F16" i="6"/>
  <c r="I56" i="4"/>
  <c r="G54" i="6"/>
  <c r="F54" i="6"/>
  <c r="G21" i="6"/>
  <c r="F31" i="6"/>
  <c r="G28" i="7"/>
  <c r="F28" i="7"/>
  <c r="G22" i="6"/>
  <c r="G15" i="6"/>
  <c r="E29" i="6"/>
  <c r="F28" i="4"/>
  <c r="G29" i="6"/>
  <c r="F54" i="4"/>
  <c r="B56" i="4"/>
  <c r="E57" i="6"/>
  <c r="D57" i="6"/>
  <c r="E55" i="6"/>
  <c r="D55" i="6"/>
  <c r="G27" i="6"/>
  <c r="E47" i="7"/>
  <c r="D47" i="7"/>
  <c r="D49" i="6"/>
  <c r="H17" i="4"/>
  <c r="F45" i="4"/>
  <c r="E46" i="6"/>
  <c r="G23" i="4"/>
  <c r="G24" i="6"/>
  <c r="G23" i="6"/>
  <c r="E14" i="6"/>
  <c r="B17" i="4"/>
  <c r="E18" i="6" s="1"/>
  <c r="D18" i="6" s="1"/>
  <c r="F13" i="4"/>
  <c r="G14" i="6"/>
  <c r="G26" i="6"/>
  <c r="E28" i="6"/>
  <c r="G27" i="4"/>
  <c r="G28" i="6"/>
  <c r="H29" i="4"/>
  <c r="G30" i="6"/>
  <c r="E30" i="6"/>
  <c r="D26" i="6"/>
  <c r="E23" i="7"/>
  <c r="D23" i="7"/>
  <c r="I17" i="4"/>
  <c r="G43" i="6"/>
  <c r="F43" i="6"/>
  <c r="I44" i="4"/>
  <c r="F32" i="4"/>
  <c r="G33" i="6"/>
  <c r="B34" i="3"/>
  <c r="B37" i="3"/>
  <c r="C38" i="6" s="1"/>
  <c r="B38" i="6" s="1"/>
  <c r="F30" i="6"/>
  <c r="G27" i="7"/>
  <c r="F27" i="7"/>
  <c r="F24" i="6"/>
  <c r="G21" i="7"/>
  <c r="F21" i="7"/>
  <c r="D24" i="6"/>
  <c r="E21" i="7"/>
  <c r="D21" i="7"/>
  <c r="E26" i="7"/>
  <c r="D26" i="7"/>
  <c r="D29" i="6"/>
  <c r="D25" i="6"/>
  <c r="E22" i="7"/>
  <c r="D22" i="7"/>
  <c r="G25" i="7"/>
  <c r="F25" i="7"/>
  <c r="F28" i="6"/>
  <c r="F15" i="6"/>
  <c r="G14" i="7"/>
  <c r="F14" i="7"/>
  <c r="F21" i="6"/>
  <c r="G18" i="7"/>
  <c r="F18" i="7"/>
  <c r="D23" i="6"/>
  <c r="E20" i="7"/>
  <c r="D20" i="7"/>
  <c r="F25" i="6"/>
  <c r="G22" i="7"/>
  <c r="F22" i="7"/>
  <c r="G46" i="6"/>
  <c r="G30" i="7"/>
  <c r="F30" i="7"/>
  <c r="F33" i="6"/>
  <c r="D28" i="6"/>
  <c r="E25" i="7"/>
  <c r="D25" i="7"/>
  <c r="D14" i="6"/>
  <c r="E13" i="7"/>
  <c r="G55" i="6"/>
  <c r="F55" i="6"/>
  <c r="F56" i="4"/>
  <c r="G57" i="6"/>
  <c r="F57" i="6"/>
  <c r="F22" i="6"/>
  <c r="G19" i="7"/>
  <c r="F19" i="7"/>
  <c r="D15" i="6"/>
  <c r="E14" i="7"/>
  <c r="D14" i="7"/>
  <c r="F14" i="6"/>
  <c r="G13" i="7"/>
  <c r="F13" i="7"/>
  <c r="F45" i="6"/>
  <c r="G45" i="7"/>
  <c r="F45" i="7"/>
  <c r="E27" i="7"/>
  <c r="D27" i="7"/>
  <c r="D30" i="6"/>
  <c r="G23" i="7"/>
  <c r="F23" i="7"/>
  <c r="F26" i="6"/>
  <c r="F23" i="6"/>
  <c r="G20" i="7"/>
  <c r="F20" i="7"/>
  <c r="D46" i="6"/>
  <c r="E41" i="8"/>
  <c r="E46" i="7"/>
  <c r="D46" i="7"/>
  <c r="F38" i="8"/>
  <c r="G24" i="7"/>
  <c r="F24" i="7"/>
  <c r="F27" i="6"/>
  <c r="F29" i="6"/>
  <c r="G26" i="7"/>
  <c r="F26" i="7"/>
  <c r="F17" i="4"/>
  <c r="G18" i="6" s="1"/>
  <c r="F18" i="6" s="1"/>
  <c r="D13" i="7"/>
  <c r="F46" i="6"/>
  <c r="G46" i="7"/>
  <c r="F46" i="7"/>
  <c r="E39" i="8"/>
  <c r="F41" i="8"/>
  <c r="F39" i="8"/>
  <c r="B11" i="10"/>
  <c r="F17" i="2"/>
  <c r="B43" i="3"/>
  <c r="B50" i="3"/>
  <c r="D18" i="2"/>
  <c r="C19" i="2"/>
  <c r="E18" i="2"/>
  <c r="B10" i="10"/>
  <c r="B12" i="10"/>
  <c r="C35" i="8"/>
  <c r="B53" i="10"/>
  <c r="B34" i="1"/>
  <c r="C34" i="8"/>
  <c r="B21" i="10"/>
  <c r="B18" i="10"/>
  <c r="C34" i="3"/>
  <c r="E19" i="2"/>
  <c r="D34" i="3"/>
  <c r="D37" i="3"/>
  <c r="D19" i="2"/>
  <c r="F18" i="2"/>
  <c r="C43" i="3"/>
  <c r="C50" i="8"/>
  <c r="B56" i="10"/>
  <c r="B52" i="10"/>
  <c r="B17" i="10"/>
  <c r="B19" i="10"/>
  <c r="B16" i="10"/>
  <c r="B20" i="10"/>
  <c r="B23" i="10"/>
  <c r="C37" i="3"/>
  <c r="F19" i="2"/>
  <c r="D43" i="3"/>
  <c r="D50" i="3"/>
  <c r="C50" i="3"/>
  <c r="C20" i="2"/>
  <c r="B22" i="10"/>
  <c r="D20" i="2"/>
  <c r="E20" i="2"/>
  <c r="E34" i="3"/>
  <c r="F20" i="2"/>
  <c r="E43" i="3"/>
  <c r="C21" i="2"/>
  <c r="D21" i="2"/>
  <c r="C22" i="2"/>
  <c r="E21" i="2"/>
  <c r="E37" i="3"/>
  <c r="E50" i="3"/>
  <c r="D22" i="2"/>
  <c r="C23" i="2"/>
  <c r="E22" i="2"/>
  <c r="G34" i="3"/>
  <c r="G37" i="3"/>
  <c r="F21" i="2"/>
  <c r="F43" i="3"/>
  <c r="F34" i="3"/>
  <c r="E23" i="2"/>
  <c r="D23" i="2"/>
  <c r="C24" i="2"/>
  <c r="F50" i="3"/>
  <c r="F37" i="3"/>
  <c r="G43" i="3"/>
  <c r="G50" i="3"/>
  <c r="F22" i="2"/>
  <c r="D24" i="2"/>
  <c r="E24" i="2"/>
  <c r="I34" i="3"/>
  <c r="I37" i="3"/>
  <c r="F23" i="2"/>
  <c r="H43" i="3"/>
  <c r="H50" i="3"/>
  <c r="H34" i="3"/>
  <c r="H37" i="3"/>
  <c r="I43" i="3"/>
  <c r="I50" i="3"/>
  <c r="F24" i="2"/>
  <c r="C25" i="2"/>
  <c r="E25" i="2"/>
  <c r="J34" i="3"/>
  <c r="D25" i="2"/>
  <c r="J43" i="3"/>
  <c r="J50" i="3"/>
  <c r="F25" i="2"/>
  <c r="C26" i="2"/>
  <c r="J37" i="3"/>
  <c r="D26" i="2"/>
  <c r="C27" i="2"/>
  <c r="E26" i="2"/>
  <c r="K34" i="3"/>
  <c r="K37" i="3"/>
  <c r="E27" i="2"/>
  <c r="L34" i="3"/>
  <c r="L37" i="3"/>
  <c r="D27" i="2"/>
  <c r="F26" i="2"/>
  <c r="K43" i="3"/>
  <c r="K50" i="3"/>
  <c r="F27" i="2"/>
  <c r="L43" i="3"/>
  <c r="L50" i="3"/>
  <c r="C28" i="2"/>
  <c r="E28" i="2"/>
  <c r="D28" i="2"/>
  <c r="C29" i="2"/>
  <c r="D29" i="2"/>
  <c r="E29" i="2"/>
  <c r="M34" i="3"/>
  <c r="D106" i="2"/>
  <c r="M43" i="3"/>
  <c r="F28" i="2"/>
  <c r="D105" i="2"/>
  <c r="D107" i="2"/>
  <c r="M50" i="3"/>
  <c r="C51" i="6"/>
  <c r="B51" i="6"/>
  <c r="C44" i="6"/>
  <c r="M37" i="3"/>
  <c r="C35" i="6"/>
  <c r="F29" i="2"/>
  <c r="C30" i="2"/>
  <c r="C32" i="7"/>
  <c r="B35" i="6"/>
  <c r="D30" i="2"/>
  <c r="C31" i="2"/>
  <c r="E30" i="2"/>
  <c r="C44" i="7"/>
  <c r="B44" i="7"/>
  <c r="B44" i="6"/>
  <c r="D37" i="8"/>
  <c r="D31" i="2"/>
  <c r="E31" i="2"/>
  <c r="B34" i="4"/>
  <c r="B32" i="7"/>
  <c r="D36" i="8"/>
  <c r="F30" i="2"/>
  <c r="F31" i="2"/>
  <c r="B43" i="4"/>
  <c r="C32" i="2"/>
  <c r="D35" i="8"/>
  <c r="B50" i="4"/>
  <c r="D32" i="2"/>
  <c r="E32" i="2"/>
  <c r="F32" i="2"/>
  <c r="C33" i="2"/>
  <c r="E33" i="2"/>
  <c r="D33" i="2"/>
  <c r="F33" i="2"/>
  <c r="C34" i="2"/>
  <c r="D34" i="2"/>
  <c r="C35" i="2"/>
  <c r="E34" i="2"/>
  <c r="D35" i="2"/>
  <c r="E35" i="2"/>
  <c r="C34" i="4"/>
  <c r="F34" i="2"/>
  <c r="C43" i="4"/>
  <c r="C37" i="4"/>
  <c r="F35" i="2"/>
  <c r="C50" i="4"/>
  <c r="C36" i="2"/>
  <c r="E36" i="2"/>
  <c r="D36" i="2"/>
  <c r="F36" i="2"/>
  <c r="C37" i="2"/>
  <c r="D37" i="2"/>
  <c r="C38" i="2"/>
  <c r="E37" i="2"/>
  <c r="D34" i="4"/>
  <c r="E38" i="2"/>
  <c r="D38" i="2"/>
  <c r="D37" i="4"/>
  <c r="F37" i="2"/>
  <c r="D43" i="4"/>
  <c r="D50" i="4"/>
  <c r="F38" i="2"/>
  <c r="C39" i="2"/>
  <c r="D39" i="2"/>
  <c r="E39" i="2"/>
  <c r="F39" i="2"/>
  <c r="C40" i="2"/>
  <c r="E40" i="2"/>
  <c r="D40" i="2"/>
  <c r="E106" i="2"/>
  <c r="E34" i="4"/>
  <c r="F40" i="2"/>
  <c r="E105" i="2"/>
  <c r="E43" i="4"/>
  <c r="C41" i="2"/>
  <c r="E107" i="2"/>
  <c r="D41" i="2"/>
  <c r="C42" i="2"/>
  <c r="E41" i="2"/>
  <c r="E50" i="4"/>
  <c r="E51" i="6"/>
  <c r="D51" i="6"/>
  <c r="E44" i="6"/>
  <c r="E37" i="4"/>
  <c r="E35" i="6"/>
  <c r="E42" i="2"/>
  <c r="D42" i="2"/>
  <c r="F42" i="2"/>
  <c r="D35" i="6"/>
  <c r="E32" i="7"/>
  <c r="D44" i="6"/>
  <c r="E44" i="7"/>
  <c r="D44" i="7"/>
  <c r="E37" i="8"/>
  <c r="F41" i="2"/>
  <c r="D32" i="7"/>
  <c r="E36" i="8"/>
  <c r="C43" i="2"/>
  <c r="D43" i="2"/>
  <c r="E43" i="2"/>
  <c r="E35" i="8"/>
  <c r="D11" i="10"/>
  <c r="D12" i="10"/>
  <c r="D10" i="10"/>
  <c r="D53" i="10"/>
  <c r="D21" i="10"/>
  <c r="D18" i="10"/>
  <c r="E34" i="8"/>
  <c r="F34" i="4"/>
  <c r="F43" i="2"/>
  <c r="F43" i="4"/>
  <c r="C44" i="2"/>
  <c r="D19" i="10"/>
  <c r="D20" i="10"/>
  <c r="D17" i="10"/>
  <c r="D16" i="10"/>
  <c r="D56" i="10"/>
  <c r="E50" i="8"/>
  <c r="D23" i="10"/>
  <c r="E44" i="2"/>
  <c r="D44" i="2"/>
  <c r="C45" i="2"/>
  <c r="F50" i="4"/>
  <c r="D22" i="10"/>
  <c r="E45" i="2"/>
  <c r="D45" i="2"/>
  <c r="F44" i="2"/>
  <c r="F45" i="2"/>
  <c r="C46" i="2"/>
  <c r="E46" i="2"/>
  <c r="D46" i="2"/>
  <c r="C47" i="2"/>
  <c r="D47" i="2"/>
  <c r="C48" i="2"/>
  <c r="E47" i="2"/>
  <c r="F46" i="2"/>
  <c r="G43" i="4"/>
  <c r="G34" i="4"/>
  <c r="E48" i="2"/>
  <c r="D48" i="2"/>
  <c r="C49" i="2"/>
  <c r="G50" i="4"/>
  <c r="G37" i="4"/>
  <c r="F47" i="2"/>
  <c r="D49" i="2"/>
  <c r="C50" i="2"/>
  <c r="E49" i="2"/>
  <c r="H34" i="4"/>
  <c r="F48" i="2"/>
  <c r="D50" i="2"/>
  <c r="E50" i="2"/>
  <c r="C51" i="2"/>
  <c r="H37" i="4"/>
  <c r="F49" i="2"/>
  <c r="H43" i="4"/>
  <c r="H50" i="4"/>
  <c r="D51" i="2"/>
  <c r="E51" i="2"/>
  <c r="F50" i="2"/>
  <c r="F51" i="2"/>
  <c r="C52" i="2"/>
  <c r="D52" i="2"/>
  <c r="C53" i="2"/>
  <c r="E52" i="2"/>
  <c r="I34" i="4"/>
  <c r="I37" i="4"/>
  <c r="G35" i="6"/>
  <c r="D53" i="2"/>
  <c r="E53" i="2"/>
  <c r="F106" i="2"/>
  <c r="F52" i="2"/>
  <c r="F105" i="2"/>
  <c r="I43" i="4"/>
  <c r="F107" i="2"/>
  <c r="F53" i="2"/>
  <c r="I50" i="4"/>
  <c r="G51" i="6"/>
  <c r="F51" i="6"/>
  <c r="G44" i="6"/>
  <c r="C54" i="2"/>
  <c r="F35" i="6"/>
  <c r="G32" i="7"/>
  <c r="F32" i="7"/>
  <c r="F44" i="6"/>
  <c r="G44" i="7"/>
  <c r="F44" i="7"/>
  <c r="F37" i="8"/>
  <c r="F36" i="8"/>
  <c r="E54" i="2"/>
  <c r="D54" i="2"/>
  <c r="C55" i="2"/>
  <c r="E55" i="2"/>
  <c r="D55" i="2"/>
  <c r="F55" i="2"/>
  <c r="F35" i="8"/>
  <c r="E12" i="10"/>
  <c r="E10" i="10"/>
  <c r="E11" i="10"/>
  <c r="E53" i="10"/>
  <c r="F54" i="2"/>
  <c r="E21" i="10"/>
  <c r="E18" i="10"/>
  <c r="F34" i="8"/>
  <c r="C56" i="2"/>
  <c r="D56" i="2"/>
  <c r="C57" i="2"/>
  <c r="E56" i="2"/>
  <c r="E16" i="10"/>
  <c r="F50" i="8"/>
  <c r="E19" i="10"/>
  <c r="E20" i="10"/>
  <c r="E56" i="10"/>
  <c r="E17" i="10"/>
  <c r="E23" i="10"/>
  <c r="E22" i="10"/>
  <c r="E57" i="2"/>
  <c r="D57" i="2"/>
  <c r="F57" i="2"/>
  <c r="F56" i="2"/>
  <c r="C58" i="2"/>
  <c r="E58" i="2"/>
  <c r="D58" i="2"/>
  <c r="F58" i="2"/>
  <c r="C59" i="2"/>
  <c r="E59" i="2"/>
  <c r="D59" i="2"/>
  <c r="F59" i="2"/>
  <c r="C60" i="2"/>
  <c r="D60" i="2"/>
  <c r="C61" i="2"/>
  <c r="E60" i="2"/>
  <c r="E61" i="2"/>
  <c r="D61" i="2"/>
  <c r="F61" i="2"/>
  <c r="F60" i="2"/>
  <c r="C62" i="2"/>
  <c r="E62" i="2"/>
  <c r="D62" i="2"/>
  <c r="F62" i="2"/>
  <c r="C63" i="2"/>
  <c r="E63" i="2"/>
  <c r="D63" i="2"/>
  <c r="F63" i="2"/>
  <c r="C64" i="2"/>
  <c r="E64" i="2"/>
  <c r="D64" i="2"/>
  <c r="F64" i="2"/>
  <c r="C65" i="2"/>
  <c r="E65" i="2"/>
  <c r="D65" i="2"/>
  <c r="F65" i="2"/>
  <c r="C66" i="2"/>
  <c r="D66" i="2"/>
  <c r="E66" i="2"/>
  <c r="C67" i="2"/>
  <c r="E67" i="2"/>
  <c r="D67" i="2"/>
  <c r="F67" i="2"/>
  <c r="F66" i="2"/>
  <c r="C68" i="2"/>
  <c r="E68" i="2"/>
  <c r="D68" i="2"/>
  <c r="F68" i="2"/>
  <c r="C69" i="2"/>
  <c r="E69" i="2"/>
  <c r="D69" i="2"/>
  <c r="F69" i="2"/>
  <c r="C70" i="2"/>
  <c r="D70" i="2"/>
  <c r="E70" i="2"/>
  <c r="C71" i="2"/>
  <c r="D71" i="2"/>
  <c r="E71" i="2"/>
  <c r="C72" i="2"/>
  <c r="F70" i="2"/>
  <c r="D72" i="2"/>
  <c r="E72" i="2"/>
  <c r="C73" i="2"/>
  <c r="F71" i="2"/>
  <c r="D73" i="2"/>
  <c r="E73" i="2"/>
  <c r="F72" i="2"/>
  <c r="F73" i="2"/>
  <c r="C74" i="2"/>
  <c r="D74" i="2"/>
  <c r="C75" i="2"/>
  <c r="E74" i="2"/>
  <c r="D75" i="2"/>
  <c r="C76" i="2"/>
  <c r="E75" i="2"/>
  <c r="F74" i="2"/>
  <c r="D76" i="2"/>
  <c r="E76" i="2"/>
  <c r="F75" i="2"/>
  <c r="F76" i="2"/>
  <c r="C77" i="2"/>
  <c r="E77" i="2"/>
  <c r="D77" i="2"/>
  <c r="F77" i="2"/>
  <c r="C78" i="2"/>
  <c r="E78" i="2"/>
  <c r="D78" i="2"/>
  <c r="F78" i="2"/>
  <c r="C79" i="2"/>
  <c r="D79" i="2"/>
  <c r="E79" i="2"/>
  <c r="F79" i="2"/>
  <c r="C80" i="2"/>
  <c r="E80" i="2"/>
  <c r="D80" i="2"/>
  <c r="F80" i="2"/>
  <c r="C81" i="2"/>
  <c r="D81" i="2"/>
  <c r="C82" i="2"/>
  <c r="E81" i="2"/>
  <c r="E82" i="2"/>
  <c r="D82" i="2"/>
  <c r="F82" i="2"/>
  <c r="F81" i="2"/>
  <c r="C83" i="2"/>
  <c r="E83" i="2"/>
  <c r="D83" i="2"/>
  <c r="F83" i="2"/>
  <c r="C84" i="2"/>
  <c r="D84" i="2"/>
  <c r="C85" i="2"/>
  <c r="E84" i="2"/>
  <c r="E85" i="2"/>
  <c r="D85" i="2"/>
  <c r="C86" i="2"/>
  <c r="F84" i="2"/>
  <c r="E86" i="2"/>
  <c r="D86" i="2"/>
  <c r="F85" i="2"/>
  <c r="F86" i="2"/>
  <c r="C87" i="2"/>
  <c r="E87" i="2"/>
  <c r="D87" i="2"/>
  <c r="F87" i="2"/>
  <c r="C88" i="2"/>
  <c r="D88" i="2"/>
  <c r="C89" i="2"/>
  <c r="E88" i="2"/>
  <c r="E89" i="2"/>
  <c r="D89" i="2"/>
  <c r="F89" i="2"/>
  <c r="F88" i="2"/>
  <c r="C90" i="2"/>
  <c r="D90" i="2"/>
  <c r="E90" i="2"/>
  <c r="F90" i="2"/>
  <c r="C91" i="2"/>
  <c r="D91" i="2"/>
  <c r="C92" i="2"/>
  <c r="E91" i="2"/>
  <c r="D92" i="2"/>
  <c r="C93" i="2"/>
  <c r="E92" i="2"/>
  <c r="F91" i="2"/>
  <c r="E93" i="2"/>
  <c r="D93" i="2"/>
  <c r="F93" i="2"/>
  <c r="F92" i="2"/>
  <c r="C94" i="2"/>
  <c r="E94" i="2"/>
  <c r="D94" i="2"/>
  <c r="F94" i="2"/>
  <c r="C95" i="2"/>
  <c r="D95" i="2"/>
  <c r="C96" i="2"/>
  <c r="E95" i="2"/>
  <c r="E96" i="2"/>
  <c r="D96" i="2"/>
  <c r="F96" i="2"/>
  <c r="F95" i="2"/>
  <c r="C97" i="2"/>
  <c r="E97" i="2"/>
  <c r="D97" i="2"/>
  <c r="F97" i="2"/>
  <c r="C98" i="2"/>
  <c r="D98" i="2"/>
  <c r="C99" i="2"/>
  <c r="E98" i="2"/>
  <c r="D99" i="2"/>
  <c r="E99" i="2"/>
  <c r="F98" i="2"/>
  <c r="F99" i="2"/>
  <c r="C100" i="2"/>
  <c r="D100" i="2"/>
  <c r="E100" i="2"/>
  <c r="E101" i="2"/>
  <c r="F100" i="2"/>
  <c r="F101" i="2"/>
  <c r="D101" i="2"/>
  <c r="B37" i="4" l="1"/>
  <c r="E38" i="6" s="1"/>
  <c r="D38" i="6" s="1"/>
  <c r="B34" i="6"/>
  <c r="B13" i="6"/>
  <c r="C33" i="7"/>
  <c r="B33" i="7" s="1"/>
  <c r="B39" i="3"/>
  <c r="B58" i="3" s="1"/>
  <c r="C9" i="3" s="1"/>
  <c r="C39" i="3" s="1"/>
  <c r="C58" i="3" s="1"/>
  <c r="D9" i="3" s="1"/>
  <c r="D39" i="3" s="1"/>
  <c r="D58" i="3" s="1"/>
  <c r="E9" i="3" s="1"/>
  <c r="E39" i="3" s="1"/>
  <c r="E58" i="3" s="1"/>
  <c r="F9" i="3" s="1"/>
  <c r="F39" i="3" s="1"/>
  <c r="F58" i="3" s="1"/>
  <c r="G9" i="3" s="1"/>
  <c r="G39" i="3" s="1"/>
  <c r="G58" i="3" s="1"/>
  <c r="H9" i="3" s="1"/>
  <c r="H39" i="3" s="1"/>
  <c r="H58" i="3" s="1"/>
  <c r="I9" i="3" s="1"/>
  <c r="I39" i="3" s="1"/>
  <c r="I58" i="3" s="1"/>
  <c r="J9" i="3" s="1"/>
  <c r="J39" i="3" s="1"/>
  <c r="J58" i="3" s="1"/>
  <c r="K9" i="3" s="1"/>
  <c r="K39" i="3" s="1"/>
  <c r="K58" i="3" s="1"/>
  <c r="L9" i="3" s="1"/>
  <c r="L39" i="3" s="1"/>
  <c r="L58" i="3" s="1"/>
  <c r="M9" i="3" s="1"/>
  <c r="M39" i="3" s="1"/>
  <c r="M58" i="3" s="1"/>
  <c r="B9" i="4" s="1"/>
  <c r="D34" i="6"/>
  <c r="E31" i="7"/>
  <c r="D31" i="7" s="1"/>
  <c r="F34" i="6"/>
  <c r="E34" i="7"/>
  <c r="G34" i="7"/>
  <c r="C34" i="7"/>
  <c r="D45" i="10"/>
  <c r="D16" i="7"/>
  <c r="D47" i="10"/>
  <c r="D48" i="10" s="1"/>
  <c r="D46" i="10"/>
  <c r="D57" i="10"/>
  <c r="C13" i="9"/>
  <c r="C16" i="7"/>
  <c r="B12" i="7"/>
  <c r="D12" i="7"/>
  <c r="C40" i="6"/>
  <c r="G12" i="7"/>
  <c r="D28" i="8" l="1"/>
  <c r="D22" i="8" s="1"/>
  <c r="C46" i="10" s="1"/>
  <c r="B34" i="7"/>
  <c r="C35" i="7"/>
  <c r="G35" i="7"/>
  <c r="F34" i="7"/>
  <c r="D34" i="7"/>
  <c r="E35" i="7"/>
  <c r="C59" i="6"/>
  <c r="B59" i="6" s="1"/>
  <c r="B40" i="6"/>
  <c r="B39" i="4"/>
  <c r="B58" i="4" s="1"/>
  <c r="C9" i="4" s="1"/>
  <c r="C39" i="4" s="1"/>
  <c r="C58" i="4" s="1"/>
  <c r="D9" i="4" s="1"/>
  <c r="D39" i="4" s="1"/>
  <c r="D58" i="4" s="1"/>
  <c r="E9" i="4" s="1"/>
  <c r="E39" i="4" s="1"/>
  <c r="E58" i="4" s="1"/>
  <c r="F9" i="4" s="1"/>
  <c r="E10" i="6"/>
  <c r="E40" i="6" s="1"/>
  <c r="B16" i="7"/>
  <c r="C45" i="10"/>
  <c r="B13" i="9"/>
  <c r="F12" i="7"/>
  <c r="G16" i="7"/>
  <c r="C11" i="10" l="1"/>
  <c r="C12" i="10"/>
  <c r="G38" i="7"/>
  <c r="G39" i="7" s="1"/>
  <c r="F35" i="7"/>
  <c r="C38" i="7"/>
  <c r="B35" i="7"/>
  <c r="D35" i="7"/>
  <c r="E38" i="7"/>
  <c r="D31" i="8"/>
  <c r="C10" i="10"/>
  <c r="E59" i="6"/>
  <c r="D59" i="6" s="1"/>
  <c r="D40" i="6"/>
  <c r="G10" i="6"/>
  <c r="G40" i="6" s="1"/>
  <c r="F39" i="4"/>
  <c r="F58" i="4" s="1"/>
  <c r="G9" i="4" s="1"/>
  <c r="G39" i="4" s="1"/>
  <c r="G58" i="4" s="1"/>
  <c r="H9" i="4" s="1"/>
  <c r="H39" i="4" s="1"/>
  <c r="H58" i="4" s="1"/>
  <c r="I9" i="4" s="1"/>
  <c r="I39" i="4" s="1"/>
  <c r="I58" i="4" s="1"/>
  <c r="E46" i="10"/>
  <c r="F16" i="7"/>
  <c r="D13" i="9"/>
  <c r="E47" i="10"/>
  <c r="E48" i="10" s="1"/>
  <c r="E45" i="10"/>
  <c r="E57" i="10"/>
  <c r="B38" i="7" l="1"/>
  <c r="B14" i="9"/>
  <c r="C39" i="7"/>
  <c r="C14" i="9"/>
  <c r="D38" i="7"/>
  <c r="E39" i="7"/>
  <c r="F38" i="7"/>
  <c r="D14" i="9"/>
  <c r="F40" i="6"/>
  <c r="G59" i="6"/>
  <c r="F59" i="6" s="1"/>
  <c r="C18" i="10"/>
  <c r="C21" i="10"/>
  <c r="C57" i="10"/>
  <c r="C47" i="10"/>
  <c r="C48" i="10" s="1"/>
  <c r="E40" i="10"/>
  <c r="E55" i="10"/>
  <c r="E26" i="10"/>
  <c r="E35" i="10"/>
  <c r="F39" i="7"/>
  <c r="E27" i="10"/>
  <c r="D15" i="9"/>
  <c r="D16" i="9" s="1"/>
  <c r="G40" i="7" s="1"/>
  <c r="F40" i="7" s="1"/>
  <c r="E34" i="10"/>
  <c r="C40" i="10"/>
  <c r="C53" i="10"/>
  <c r="D27" i="10" l="1"/>
  <c r="D55" i="10"/>
  <c r="D35" i="10"/>
  <c r="D40" i="10"/>
  <c r="D34" i="10"/>
  <c r="D39" i="7"/>
  <c r="C15" i="9"/>
  <c r="C16" i="9" s="1"/>
  <c r="E40" i="7" s="1"/>
  <c r="D40" i="7" s="1"/>
  <c r="D26" i="10"/>
  <c r="C35" i="10"/>
  <c r="C34" i="10"/>
  <c r="C26" i="10"/>
  <c r="C27" i="10"/>
  <c r="B15" i="9"/>
  <c r="B16" i="9" s="1"/>
  <c r="C40" i="7" s="1"/>
  <c r="B39" i="7"/>
  <c r="C55" i="10"/>
  <c r="G41" i="7"/>
  <c r="B40" i="7" l="1"/>
  <c r="C41" i="7"/>
  <c r="E41" i="7"/>
  <c r="E28" i="10"/>
  <c r="F41" i="7"/>
  <c r="E30" i="10"/>
  <c r="E37" i="10"/>
  <c r="E36" i="10"/>
  <c r="E39" i="10"/>
  <c r="E38" i="10"/>
  <c r="E29" i="10"/>
  <c r="G43" i="7"/>
  <c r="E50" i="10"/>
  <c r="E42" i="10" l="1"/>
  <c r="D50" i="10"/>
  <c r="D30" i="10"/>
  <c r="E43" i="7"/>
  <c r="D39" i="10"/>
  <c r="D28" i="10"/>
  <c r="D41" i="7"/>
  <c r="D38" i="10"/>
  <c r="D29" i="10"/>
  <c r="D36" i="10"/>
  <c r="D37" i="10"/>
  <c r="B41" i="7"/>
  <c r="C30" i="10"/>
  <c r="C43" i="7"/>
  <c r="C36" i="10"/>
  <c r="C28" i="10"/>
  <c r="C29" i="10"/>
  <c r="C38" i="10"/>
  <c r="C50" i="10"/>
  <c r="C37" i="10"/>
  <c r="G48" i="7"/>
  <c r="F43" i="7"/>
  <c r="D42" i="10" l="1"/>
  <c r="D43" i="7"/>
  <c r="E48" i="7"/>
  <c r="B43" i="7"/>
  <c r="C48" i="7"/>
  <c r="F48" i="7"/>
  <c r="G50" i="7"/>
  <c r="D48" i="7" l="1"/>
  <c r="E50" i="7"/>
  <c r="C50" i="7"/>
  <c r="B48" i="7"/>
  <c r="D49" i="8"/>
  <c r="D34" i="8" s="1"/>
  <c r="E54" i="10"/>
  <c r="E52" i="10" s="1"/>
  <c r="F50" i="7"/>
  <c r="B50" i="7" l="1"/>
  <c r="C54" i="10"/>
  <c r="D54" i="10"/>
  <c r="D52" i="10" s="1"/>
  <c r="D50" i="7"/>
  <c r="D50" i="8"/>
  <c r="C16" i="10"/>
  <c r="C56" i="10"/>
  <c r="C39" i="10"/>
  <c r="C42" i="10" s="1"/>
  <c r="C17" i="10"/>
  <c r="C22" i="10"/>
  <c r="C19" i="10"/>
  <c r="C20" i="10"/>
  <c r="C23" i="10"/>
  <c r="C52" i="10" l="1"/>
</calcChain>
</file>

<file path=xl/sharedStrings.xml><?xml version="1.0" encoding="utf-8"?>
<sst xmlns="http://schemas.openxmlformats.org/spreadsheetml/2006/main" count="594" uniqueCount="388">
  <si>
    <t>NAKŁADY W RAMACH PRZEDSIĘWZIĘCIA</t>
  </si>
  <si>
    <t>Dla wniosku:</t>
  </si>
  <si>
    <t xml:space="preserve"> </t>
  </si>
  <si>
    <t>NAKŁADY</t>
  </si>
  <si>
    <t>KWOTA</t>
  </si>
  <si>
    <t>I. Wydatki w ramach pożyczki :</t>
  </si>
  <si>
    <t>w tym:</t>
  </si>
  <si>
    <t>-</t>
  </si>
  <si>
    <t xml:space="preserve"> - </t>
  </si>
  <si>
    <t>II. Nakłady w ramach środków własnych:</t>
  </si>
  <si>
    <t xml:space="preserve"> SUMA NAKŁADOW (I+II)</t>
  </si>
  <si>
    <t>ŹRÓDŁA FINANSOWANIA:</t>
  </si>
  <si>
    <t>1. Środki własne</t>
  </si>
  <si>
    <t>2. Wnioskowana pożyczka</t>
  </si>
  <si>
    <t>SPŁATY POŻYCZKI I ODSETEK LICZONE METODĄ TRADYCYJNĄ</t>
  </si>
  <si>
    <t>Pożyczkobiorca :</t>
  </si>
  <si>
    <t>Pożyczka płatna :</t>
  </si>
  <si>
    <t>jednorazowo</t>
  </si>
  <si>
    <t>Wnioskowana kwota pożyczki :</t>
  </si>
  <si>
    <t>Częstotliwość spłat rat pożyczki (miesięczna / kwartalna) :</t>
  </si>
  <si>
    <t>miesięczna</t>
  </si>
  <si>
    <t>Częstotliwość spłat odsetek (miesięczna / kwartalna) :</t>
  </si>
  <si>
    <t>Okres spłaty (ilość miesięcy) :</t>
  </si>
  <si>
    <t>Długość karencji (ilość miesięcy) :</t>
  </si>
  <si>
    <t>Ilość rat (okres-karencja) :</t>
  </si>
  <si>
    <t>Oprocentowanie roczne w kolejnych latach :</t>
  </si>
  <si>
    <t>Lp.</t>
  </si>
  <si>
    <t>Miesiąc</t>
  </si>
  <si>
    <t>Kapitał</t>
  </si>
  <si>
    <t>Rata</t>
  </si>
  <si>
    <t>Kwota spłaty</t>
  </si>
  <si>
    <t>do zapłaty</t>
  </si>
  <si>
    <t>pożyczki</t>
  </si>
  <si>
    <t>odsetek</t>
  </si>
  <si>
    <t>razem</t>
  </si>
  <si>
    <t>S U M A</t>
  </si>
  <si>
    <t xml:space="preserve">Średnie miesięczne obciążenie </t>
  </si>
  <si>
    <t>I rok</t>
  </si>
  <si>
    <t>II rok</t>
  </si>
  <si>
    <t>III rok</t>
  </si>
  <si>
    <t>Spłatą pożyczki</t>
  </si>
  <si>
    <t>Spłatą odsetek</t>
  </si>
  <si>
    <t>Spłatą rat z odsetkami</t>
  </si>
  <si>
    <t>P L A N O W A N E   P R Z E P Ł Y W Y   Ś R O D K Ó W   P I E N I Ę Ż N Y C H   ( I   R O K )</t>
  </si>
  <si>
    <t>Dla wniosku :</t>
  </si>
  <si>
    <t>WYSZCZEGÓLNIENIE</t>
  </si>
  <si>
    <t>miesiąc 1</t>
  </si>
  <si>
    <t>miesiąc 2</t>
  </si>
  <si>
    <t>miesiąc 3</t>
  </si>
  <si>
    <t>miesiąc 4</t>
  </si>
  <si>
    <t>miesiąc 5</t>
  </si>
  <si>
    <t>miesiąc 6</t>
  </si>
  <si>
    <t>miesiąc 7</t>
  </si>
  <si>
    <t>miesiąc 8</t>
  </si>
  <si>
    <t>miesiąc 9</t>
  </si>
  <si>
    <t>miesiąc 10</t>
  </si>
  <si>
    <t>miesiąc 11</t>
  </si>
  <si>
    <t>miesiąc 12</t>
  </si>
  <si>
    <t>1. GOTÓWKA POCZĄTKOWA</t>
  </si>
  <si>
    <t xml:space="preserve">W P Ł Y W Y </t>
  </si>
  <si>
    <t xml:space="preserve">2.01. wpływy z handlu </t>
  </si>
  <si>
    <t>2.02. wpływy z produkcji</t>
  </si>
  <si>
    <t>2.03. wpływy z usług</t>
  </si>
  <si>
    <t>2.04. spłaty należności</t>
  </si>
  <si>
    <t>2.05. inne wpływy</t>
  </si>
  <si>
    <t>2. RAZEM WPŁYWY (2.01:2.05)</t>
  </si>
  <si>
    <t>W Y D A T K I</t>
  </si>
  <si>
    <t>3.01. zakupy towarów</t>
  </si>
  <si>
    <t>3.02. zakupy surowców/materiałów</t>
  </si>
  <si>
    <t>3.03. wynagrodzenia pracowników</t>
  </si>
  <si>
    <t>3.04. narzuty na wynagrodzenia</t>
  </si>
  <si>
    <t>3.05. czynsz</t>
  </si>
  <si>
    <t>3.06. transport</t>
  </si>
  <si>
    <t>3.07. energia, co, gaz, woda</t>
  </si>
  <si>
    <t>3.08. usługi obce</t>
  </si>
  <si>
    <t>3.09. podatki lokalne</t>
  </si>
  <si>
    <t>3.10. reklama</t>
  </si>
  <si>
    <t>3.11. ubezpieczenia rzeczowe</t>
  </si>
  <si>
    <t>3.12. koszty administracyjne i telekomunikacyjne</t>
  </si>
  <si>
    <t>3.13. leasing</t>
  </si>
  <si>
    <t>3.14. inne koszty</t>
  </si>
  <si>
    <t>3.15. odsetki od wnioskowanej pożyczki</t>
  </si>
  <si>
    <t>3.16. odsetki od innych kredytów</t>
  </si>
  <si>
    <t>3.17. podatek dochodowy</t>
  </si>
  <si>
    <t>3. RAZEM WYDATKI (3.01:3.17)</t>
  </si>
  <si>
    <t>4. Rozliczenie VAT</t>
  </si>
  <si>
    <t>5. GOTÓWKA OPERACYJNA (1+2-3-4)</t>
  </si>
  <si>
    <t>I N N E  W Y D A T K I</t>
  </si>
  <si>
    <t>6.01. zakupy inwestycyjne</t>
  </si>
  <si>
    <t>6.02. spłata wnioskowanej pożyczki</t>
  </si>
  <si>
    <t>6.03. spłata kredytów długoterminowych</t>
  </si>
  <si>
    <t>6.04. spłata kredytów krótkoterminowych</t>
  </si>
  <si>
    <t>6.05. zmniejszenie kapitału</t>
  </si>
  <si>
    <t>6.06. dywidendy/wynagrodzenie właściciela</t>
  </si>
  <si>
    <t>6.07. ZUS właściciela(i)</t>
  </si>
  <si>
    <t>6.08. inne</t>
  </si>
  <si>
    <t>6. RAZEM INNE WYDATKI (6.01:6.08)</t>
  </si>
  <si>
    <t>I N N E  W P Ł Y W Y</t>
  </si>
  <si>
    <t>7.01. sprzedaż majątku trwałego</t>
  </si>
  <si>
    <t>7.02. zwiększenie kapitału</t>
  </si>
  <si>
    <t>7.03. wnioskowana pożyczka</t>
  </si>
  <si>
    <t>7. RAZEM INNE WPŁYWY (7.01:7.03)</t>
  </si>
  <si>
    <t>8. GOTÓWKA KOŃCOWA (5-6+7)</t>
  </si>
  <si>
    <t>P L A N O W A N E   P R Z E P Ł Y W Y   Ś R O D K Ó W   P I E N I Ę Ż N Y C H   ( II   i   III   ROK )</t>
  </si>
  <si>
    <t>II ROK</t>
  </si>
  <si>
    <t>III ROK</t>
  </si>
  <si>
    <t>kwartał 1</t>
  </si>
  <si>
    <t>kwartał 2</t>
  </si>
  <si>
    <t>kwartał 3</t>
  </si>
  <si>
    <t>kwartał 4</t>
  </si>
  <si>
    <t>Z E S T A W I E N I E   P R Z E P Ł Y W Ó W   Ś R O D K Ó W   P I E N I Ę Ż N Y C H</t>
  </si>
  <si>
    <t>Średni miesiąc</t>
  </si>
  <si>
    <t>kredytowania</t>
  </si>
  <si>
    <t>R A C H U N E K   W Y N I K Ó W</t>
  </si>
  <si>
    <t>ŚREDNI</t>
  </si>
  <si>
    <t>I ROK</t>
  </si>
  <si>
    <t>MIESIĄC</t>
  </si>
  <si>
    <t>OKRESU</t>
  </si>
  <si>
    <t>POŻYCZKI</t>
  </si>
  <si>
    <t>P R Z Y C H O D Y (brutto)</t>
  </si>
  <si>
    <t>01. z działalności handlowej</t>
  </si>
  <si>
    <t>02. z działalności produkcyjnej</t>
  </si>
  <si>
    <t>03. z działalności usługowej</t>
  </si>
  <si>
    <t>04. inne</t>
  </si>
  <si>
    <t>1. RAZEM PRZYCHODY (01:04)</t>
  </si>
  <si>
    <t>K O S Z T Y  (brutto)</t>
  </si>
  <si>
    <t>01. zakupy towarów</t>
  </si>
  <si>
    <t>02. zużycie surowców/materiałów</t>
  </si>
  <si>
    <t>03. wynagrodzenia pracowników</t>
  </si>
  <si>
    <t>04. narzuty na wynagrodzenia</t>
  </si>
  <si>
    <t>05. czynsz</t>
  </si>
  <si>
    <t>06. transport</t>
  </si>
  <si>
    <t>07. energia, co, gaz, woda</t>
  </si>
  <si>
    <t>08. usługi obce (np.remonty)</t>
  </si>
  <si>
    <t>09. podatki lokalne (od nieruchomości)</t>
  </si>
  <si>
    <t>10. reklama</t>
  </si>
  <si>
    <t>11. ubezpieczenia majątkowe</t>
  </si>
  <si>
    <t>12. koszty administracyjne i telekomunikacyjne</t>
  </si>
  <si>
    <t>13. leasing</t>
  </si>
  <si>
    <t>14. inne koszty</t>
  </si>
  <si>
    <t>15. odsetki od wnioskowanej pożyczki</t>
  </si>
  <si>
    <t>16. odsetki od innych kredytów</t>
  </si>
  <si>
    <t>17. amortyzacja</t>
  </si>
  <si>
    <t>2. RAZEM KOSZTY (01:17)</t>
  </si>
  <si>
    <t>3. Zmiany stanu produktów (+ -)</t>
  </si>
  <si>
    <t>5. KOSZTY UZYSKANIA PRZYCHODÓW</t>
  </si>
  <si>
    <t>6. ZYSK BRUTTO (1-5)</t>
  </si>
  <si>
    <t>7. PODATEK DOCHODOWY</t>
  </si>
  <si>
    <t>8. ZYSK NETTO (6-7)</t>
  </si>
  <si>
    <t xml:space="preserve">1. ZYSK NETTO (=8) </t>
  </si>
  <si>
    <t>2. Spłata wnioskowanej pożyczki</t>
  </si>
  <si>
    <t>3. Spłata kredytów długoterminowych</t>
  </si>
  <si>
    <t>4. Spłata kredytów krótkoterminowych</t>
  </si>
  <si>
    <t>5. ZUS właściciela(i)</t>
  </si>
  <si>
    <t>5. ZYSK POZOSTAŁY (1-2-3-4-5)</t>
  </si>
  <si>
    <t>6. Odpis na cele konsumpcyjne</t>
  </si>
  <si>
    <t>7. Odpis na cele rozwojowe</t>
  </si>
  <si>
    <t xml:space="preserve">do 12 400 </t>
  </si>
  <si>
    <t>powyżej 12 400 do 24 800</t>
  </si>
  <si>
    <t>powyżej 24 800</t>
  </si>
  <si>
    <t>I N F O R M A C J A   O   M A J Ą T K U   P R Z E D S I Ę B I O R S T W A   I   Ź R Ó D Ł A C H   J E G O   F I N A N S O W A N I A</t>
  </si>
  <si>
    <t>Stan  na dzień</t>
  </si>
  <si>
    <t>Stan na dzień</t>
  </si>
  <si>
    <t>Stan na koniec</t>
  </si>
  <si>
    <t>przed pożyczką</t>
  </si>
  <si>
    <t>z pożyczką</t>
  </si>
  <si>
    <t>I roku</t>
  </si>
  <si>
    <t>II roku</t>
  </si>
  <si>
    <t>III roku</t>
  </si>
  <si>
    <t>pożyczkowego</t>
  </si>
  <si>
    <t xml:space="preserve">  </t>
  </si>
  <si>
    <t>MAJĄTEK PRZEDSIĘBIORSTWA :</t>
  </si>
  <si>
    <t>I. MAJĄTEK TRWAŁY</t>
  </si>
  <si>
    <t>1. Grunty i tereny</t>
  </si>
  <si>
    <t>2. Budynki i budowle</t>
  </si>
  <si>
    <t>3. Maszyny i urządzenia</t>
  </si>
  <si>
    <t>4. Środki transportu</t>
  </si>
  <si>
    <t>5. Wyposażenie</t>
  </si>
  <si>
    <t>6. Inwestycje</t>
  </si>
  <si>
    <t>7. Wartości niematerialne i prawne</t>
  </si>
  <si>
    <t>8. Finansowe składniki majątku</t>
  </si>
  <si>
    <t>II. MAJĄTEK OBROTOWY</t>
  </si>
  <si>
    <t>1. Towary</t>
  </si>
  <si>
    <t>2. Surowce/materiały</t>
  </si>
  <si>
    <t>3. Wyroby gotowe</t>
  </si>
  <si>
    <t>4. Produkcja niezakończona</t>
  </si>
  <si>
    <t>5. Należności do odbioru</t>
  </si>
  <si>
    <t>6. Środki pieniężne (kasa+bank)</t>
  </si>
  <si>
    <t>7. Krótkoterminowe papiery wartościowe</t>
  </si>
  <si>
    <t>8. Rozliczenia międzyokresowe (czynne)</t>
  </si>
  <si>
    <t>III. RAZEM AKTYWA (I+II)</t>
  </si>
  <si>
    <t>ŹRÓDŁA FINANSOWANIA :</t>
  </si>
  <si>
    <t>I. KAPITAŁY WŁASNE</t>
  </si>
  <si>
    <t>II. KREDYTY I POŻYCZKI (1:3)</t>
  </si>
  <si>
    <t>1. Kredyty i pożyczki długoterminowe</t>
  </si>
  <si>
    <t>a/ wnioskowana pożyczka (warunkowo)</t>
  </si>
  <si>
    <t>b/ pozostałe</t>
  </si>
  <si>
    <t>2. Pozostałe kredyty i pożyczki (krótkoterminowe)</t>
  </si>
  <si>
    <t>3. Kredyty i pożyczki przeterminowane</t>
  </si>
  <si>
    <t>III. ZOBOWIĄZANIA (1:5)</t>
  </si>
  <si>
    <t>1. Zobowiązania wobec dostawców</t>
  </si>
  <si>
    <t>2. Zobowiązania wobec pracowników</t>
  </si>
  <si>
    <t>3. Zobowiązania wobec budżetu i ZUS</t>
  </si>
  <si>
    <t>4. Zobowiązania wekslowe</t>
  </si>
  <si>
    <t>5. Rozliczenia międzyokresowe (bierne)</t>
  </si>
  <si>
    <t>IV. WYNIK FINANSOWY (zysk pozostały / strata)</t>
  </si>
  <si>
    <t>V. RAZEM PASYWA (I:IV)</t>
  </si>
  <si>
    <t>OBLICZENIE PODATKU DOCHODOWEGO / ZRYCZAŁTOWANEGO</t>
  </si>
  <si>
    <t xml:space="preserve">Dla wniosku : </t>
  </si>
  <si>
    <t>Rodzaj podatku płaconego przez Wnioskodawcę (dochodowy / zryczałtowany):</t>
  </si>
  <si>
    <t>Stawka procentowa w przypadku podatku zryczałtowanego:</t>
  </si>
  <si>
    <t>1. Przychody</t>
  </si>
  <si>
    <t>2. Koszty uzyskania przychodów</t>
  </si>
  <si>
    <t>3. Zysk brutto</t>
  </si>
  <si>
    <t>Obliczenie podatku</t>
  </si>
  <si>
    <t>TABELA AMORTYZACJI ŚRODKÓW TRWAŁYCH</t>
  </si>
  <si>
    <t>W OKRESIE KREDYTOWANIA</t>
  </si>
  <si>
    <t>Wartość</t>
  </si>
  <si>
    <t>Roczna stawka</t>
  </si>
  <si>
    <t>Kwota amortyzacji</t>
  </si>
  <si>
    <t>podlegająca</t>
  </si>
  <si>
    <t>amortyzacyjna</t>
  </si>
  <si>
    <t>amortyzacji</t>
  </si>
  <si>
    <t>(%)</t>
  </si>
  <si>
    <t>roczna</t>
  </si>
  <si>
    <t>Budynki i budowle</t>
  </si>
  <si>
    <t>Maszyny i urządzenia</t>
  </si>
  <si>
    <t>Środki transportu</t>
  </si>
  <si>
    <t>Razem</t>
  </si>
  <si>
    <t>ANALIZA WSKAŹNIKOWA PRZEDSIĘBIORSTWA</t>
  </si>
  <si>
    <t>Dzień</t>
  </si>
  <si>
    <t>Metoda kalkulacji</t>
  </si>
  <si>
    <t>Treść wskaźnika</t>
  </si>
  <si>
    <t>optymalna</t>
  </si>
  <si>
    <t>Wskaźniki płynności :</t>
  </si>
  <si>
    <t>a/ wskaźnik płynności bieżącej</t>
  </si>
  <si>
    <t>1,2-2,0</t>
  </si>
  <si>
    <t>majątek obrotowy / zobowiązania bieżące</t>
  </si>
  <si>
    <t>zdolność do spłaty zobowiązań bieżących przez upłynnienie majątku obrotowego</t>
  </si>
  <si>
    <t>b/ wskaźnik szybki (współczynnik wypłacalności)</t>
  </si>
  <si>
    <t>&gt;=1</t>
  </si>
  <si>
    <t>płynne środki obrotowe / zobowiązania bieżące</t>
  </si>
  <si>
    <t>zdolność do szybkiego uregulowania zobowiązań najbardziej płynnymi aktywami</t>
  </si>
  <si>
    <t>c/ wskaźnik wypłacalności środkami pieniężnymi</t>
  </si>
  <si>
    <t>środki pieniężne / zobowiązania bieżące</t>
  </si>
  <si>
    <t>zdolność natychmiastowego pokrycia zobowiązań bieżących środkami pieniężnymi</t>
  </si>
  <si>
    <t>d/ wskaźnik gotówki</t>
  </si>
  <si>
    <t>&gt;=0,5</t>
  </si>
  <si>
    <t>środki pieniężne / zobowiązania wobec dostawców</t>
  </si>
  <si>
    <t>pokrycie gotówką zobowiązań wobec dostawców</t>
  </si>
  <si>
    <t>Wskaźniki ukazujące strukturę kapitałowo-majątkową oraz poziom zadłużenia :</t>
  </si>
  <si>
    <t>a/ pokrycie majątku trwałego kapitałem własnym</t>
  </si>
  <si>
    <t>kapitał własny / majątek trwały</t>
  </si>
  <si>
    <t>udział kapitałów własnych w finansowaniu majątku trwałego</t>
  </si>
  <si>
    <t>b/ pokrycie majątku trwałego kapitałem stałym</t>
  </si>
  <si>
    <t>kapitał stały / majątek trwały</t>
  </si>
  <si>
    <t>udział kapitałów stałych w finansowaniu majątku trwałego</t>
  </si>
  <si>
    <t>c/ wskaźnik ogólnego zadłużenia (wskaźnik długu)</t>
  </si>
  <si>
    <t>57%-67%</t>
  </si>
  <si>
    <t>zobowiązania ogółem / aktywa</t>
  </si>
  <si>
    <t>udział kapitałów obcych w finansowaniu majątku przedsiębiorstwa</t>
  </si>
  <si>
    <t>d/ udział kapitału własnego (wskaźnik ryzyka likwidacji)</t>
  </si>
  <si>
    <t>kapitał własny / aktywa</t>
  </si>
  <si>
    <t>udział kapitałów własnych w finansowaniu majątku</t>
  </si>
  <si>
    <t>e/ mnożnik kapitału własnego</t>
  </si>
  <si>
    <t>aktywa / kapitał własny</t>
  </si>
  <si>
    <t>zaangażowanie majątku w stosunku do kapitału własnego</t>
  </si>
  <si>
    <t>f/ wskaźnik długu z odsetkami</t>
  </si>
  <si>
    <t>dług z odsetkami / aktywa</t>
  </si>
  <si>
    <t>udział zobowiązań odsetkowych w finansowaniu majątku</t>
  </si>
  <si>
    <t>g/ zadłużenie kapitału własnego  (stopień ryzyka finansowego)</t>
  </si>
  <si>
    <t>0,5-1,0</t>
  </si>
  <si>
    <t>zobowiązania ogółem / kapitał własny</t>
  </si>
  <si>
    <t>możliwość pokrycia zobowiązań kapitałem własnym</t>
  </si>
  <si>
    <t>h/ wskaźnik zadłużenia długoterminowego</t>
  </si>
  <si>
    <t>&lt;1</t>
  </si>
  <si>
    <t>zobowiązania długoterminowe / kapitał własny</t>
  </si>
  <si>
    <t>stopień pokrycia zadłużenia długoterminowego kapitałem własnym</t>
  </si>
  <si>
    <t>Wskaźniki zdolności do obsługi zadłużenia :</t>
  </si>
  <si>
    <t>a/ wskaźnik pokrycia zobowiązań odsetkowych</t>
  </si>
  <si>
    <t>zysk operacyjny / odsetki</t>
  </si>
  <si>
    <t>w jakim stopniu zysk operacyjny pokrywa odsetki</t>
  </si>
  <si>
    <t>b/ wskaźnik pokrycia obsługi długu I</t>
  </si>
  <si>
    <t>1,3-2,5</t>
  </si>
  <si>
    <t>zysk operacyjny / (raty+odsetki)</t>
  </si>
  <si>
    <t>ile razy zysk operacyjny pokrywa roczną obsługę kredytu</t>
  </si>
  <si>
    <t>c/ wskaźnik pokrycia obsługi długu II</t>
  </si>
  <si>
    <t>zysk netto / (raty+odsetki)</t>
  </si>
  <si>
    <t>ile razy zysk netto pokrywa roczną obsługę kredytu</t>
  </si>
  <si>
    <t>d/ wskaźnik pokrycia obsługi kredytu z cash flow</t>
  </si>
  <si>
    <t>(zysk netto+amortyzacja) / (raty+odsetki)</t>
  </si>
  <si>
    <t>ile razy nadwyżka finansowa pokrywa roczną obsługę kredytu</t>
  </si>
  <si>
    <t>e/ wskaźnik pokrycia obsługi kredytu</t>
  </si>
  <si>
    <t>&gt;1,3</t>
  </si>
  <si>
    <t>(zysk netto+odsetki+amortyzacja) / (raty+odsetki)</t>
  </si>
  <si>
    <t>ile razy potencjalne źródła spłaty kredytu pokrywają jego obsługę</t>
  </si>
  <si>
    <t xml:space="preserve">    (z uwzględnieniem zapłaconych odsetek)</t>
  </si>
  <si>
    <t>Wskaźniki rentowności :</t>
  </si>
  <si>
    <t>a/ rentowność sprzedaży brutto</t>
  </si>
  <si>
    <t>zysk brutto / sprzedaż</t>
  </si>
  <si>
    <t>zysk brutto generowany przez wielkość sprzedaży</t>
  </si>
  <si>
    <t>b/ stopa zysku operacyjnego</t>
  </si>
  <si>
    <t>zysk operacyjny / sprzedaż</t>
  </si>
  <si>
    <t>zysk brutto ze sprzedaży skorygowany o zapłacone odsetki</t>
  </si>
  <si>
    <t>c/ rentowność sprzedaży netto (ROS)</t>
  </si>
  <si>
    <t>zysk netto / sprzedaż</t>
  </si>
  <si>
    <t>marża zysku osiągana na sprzedaży</t>
  </si>
  <si>
    <t>d/ wskaźnik rentowności sprzedaży netto uwzględniający odsetki</t>
  </si>
  <si>
    <t>zysk netto+odsetki / sprzedaż</t>
  </si>
  <si>
    <t>marża zysku na sprzedaży skorygowana o zapłacone odsetki</t>
  </si>
  <si>
    <t>e/ rentowność majątku (ROA)</t>
  </si>
  <si>
    <t>zysk netto / aktywa</t>
  </si>
  <si>
    <t>zdolność aktywów do generowania zysku</t>
  </si>
  <si>
    <t>f/ rentowność kapitału własnego (ROE)</t>
  </si>
  <si>
    <t>zysk netto / kapitał własny</t>
  </si>
  <si>
    <t>stopa zyskowności inwestycji</t>
  </si>
  <si>
    <t>g/ ogólna stopa przychodu (siła zarobkowa)</t>
  </si>
  <si>
    <t>zysk operacyjny / aktywa</t>
  </si>
  <si>
    <t>wskaźnik powinien być wyższy od stopy procentowej zaciąganych kredytów</t>
  </si>
  <si>
    <t>Wskaźnik dźwigni finansowej</t>
  </si>
  <si>
    <t>ROE-ROA</t>
  </si>
  <si>
    <t>korzyści z wykorzystania obcych kapitałów</t>
  </si>
  <si>
    <t>Wskaźniki rotacji majątku:</t>
  </si>
  <si>
    <t>a/ wskaźnik rotacji środków trwałych</t>
  </si>
  <si>
    <t>sprzedaż / majątek trwały</t>
  </si>
  <si>
    <t>jaką wartość sprzedaży stanowi 1 zł zaangażowany w majątku</t>
  </si>
  <si>
    <t>b/ rotacja majątku obrotowego</t>
  </si>
  <si>
    <t>sprzedaż / majątek obrotowy</t>
  </si>
  <si>
    <t>ile razy w ciągu roku następuje "odtworzenie" majątku obrotowego</t>
  </si>
  <si>
    <t>c/ wskaźnik rotacji majątku (TAT)</t>
  </si>
  <si>
    <t>&gt;1</t>
  </si>
  <si>
    <t>sprzedaż / aktywa</t>
  </si>
  <si>
    <t>efektywność wykorzystania zasobów majątkowych przedsiębiorstwa</t>
  </si>
  <si>
    <t>d/ wskaźnik rotacji majątku w dniach</t>
  </si>
  <si>
    <t>360 / TAT</t>
  </si>
  <si>
    <t>Zdolność do samofinansowania</t>
  </si>
  <si>
    <t>(zysk netto+amortyzacja) / 12</t>
  </si>
  <si>
    <t>wskaźnik powinien być porównywalny ze średnią płacą (w gospodarce/regionie)</t>
  </si>
  <si>
    <t>Wskaźnik Altmana</t>
  </si>
  <si>
    <t>1,2*x1+1,4*x2+3,3*x3+0,6*x4+x5</t>
  </si>
  <si>
    <t>wartość wskaźnika  poniżej 1,81  zapowiada bankructwo;</t>
  </si>
  <si>
    <t>a/ x1</t>
  </si>
  <si>
    <t>(majątek obrotowy-zobowiązania bieżące) / aktywa</t>
  </si>
  <si>
    <t>jeśli wartość wskaźnika mieści się w granicach 1,81-2,99, to istnieje</t>
  </si>
  <si>
    <t>b/ x2</t>
  </si>
  <si>
    <t>zysk zatrzymany / aktywa</t>
  </si>
  <si>
    <t>niebezpieczeństwo, że firma zbankrutuje;</t>
  </si>
  <si>
    <t>c/ x3</t>
  </si>
  <si>
    <t>wartość wskaźnika powyżej 2,99 świadczy, że przedsiębiorstwo</t>
  </si>
  <si>
    <t>d/ x4</t>
  </si>
  <si>
    <t>kapitał własny / zobowiązania ogółem</t>
  </si>
  <si>
    <t>ma szansę przetrwania i stanowi pożądaną długoterminową lokatę;</t>
  </si>
  <si>
    <t>e/ x5</t>
  </si>
  <si>
    <t>ZESTAWIENIE KOSZTÓW OPRACOWANIA PROJEKTU</t>
  </si>
  <si>
    <t>Wyszczególnienie kosztów</t>
  </si>
  <si>
    <t xml:space="preserve">związanych z opracowaniem </t>
  </si>
  <si>
    <t>Ilość</t>
  </si>
  <si>
    <t>Stawka</t>
  </si>
  <si>
    <t>Podatek VAT</t>
  </si>
  <si>
    <t>projektu</t>
  </si>
  <si>
    <t>godzin</t>
  </si>
  <si>
    <t>bez podatku</t>
  </si>
  <si>
    <t>z podatkiem</t>
  </si>
  <si>
    <t>1.</t>
  </si>
  <si>
    <t>Zebranie informacji, danych</t>
  </si>
  <si>
    <t>2.</t>
  </si>
  <si>
    <t>Weryfikacja danych</t>
  </si>
  <si>
    <t>3.</t>
  </si>
  <si>
    <t>Konsultacje zewnętrzne</t>
  </si>
  <si>
    <t>4.</t>
  </si>
  <si>
    <t>Merytoryczna praca nad projektem</t>
  </si>
  <si>
    <t>5.</t>
  </si>
  <si>
    <t>Sporządzenie analizy finansowej</t>
  </si>
  <si>
    <t>6.</t>
  </si>
  <si>
    <t>Przedstawienie projektu, konsultacje z klientem</t>
  </si>
  <si>
    <t>7.</t>
  </si>
  <si>
    <t>Naniesienie poprawek uzgodnionych z klientem</t>
  </si>
  <si>
    <t>8.</t>
  </si>
  <si>
    <t>Wypełnienie wniosku kredytowego</t>
  </si>
  <si>
    <t>9.</t>
  </si>
  <si>
    <t>Materiały, wydruk, powielenie</t>
  </si>
  <si>
    <t>RAZEM :</t>
  </si>
  <si>
    <t>UPUST :</t>
  </si>
  <si>
    <t>DO ZAPŁATY :</t>
  </si>
  <si>
    <t>3. Inne</t>
  </si>
  <si>
    <t>SUMA (1+2+3)</t>
  </si>
  <si>
    <t>Dla wniosku: ROBLAND</t>
  </si>
  <si>
    <t>dochodowy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</si>
</sst>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yy"/>
    <numFmt numFmtId="165" formatCode="dd\.mm\.yyyy"/>
    <numFmt numFmtId="166" formatCode="0.0"/>
  </numFmts>
  <fonts count="11" x14ac:knownFonts="1">
    <font>
      <sz val="12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31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9" fillId="0" borderId="0" applyFill="0" applyBorder="0" applyAlignment="0" applyProtection="0"/>
  </cellStyleXfs>
  <cellXfs count="236">
    <xf numFmtId="0" fontId="0" fillId="0" borderId="0" xfId="0"/>
    <xf numFmtId="0" fontId="0" fillId="0" borderId="0" xfId="0" applyNumberFormat="1" applyFont="1" applyProtection="1">
      <protection hidden="1"/>
    </xf>
    <xf numFmtId="0" fontId="1" fillId="0" borderId="0" xfId="0" applyNumberFormat="1" applyFont="1" applyAlignment="1" applyProtection="1">
      <protection hidden="1"/>
    </xf>
    <xf numFmtId="0" fontId="0" fillId="0" borderId="0" xfId="0" applyNumberFormat="1" applyFont="1" applyAlignment="1" applyProtection="1">
      <protection hidden="1"/>
    </xf>
    <xf numFmtId="0" fontId="2" fillId="0" borderId="0" xfId="0" applyNumberFormat="1" applyFont="1" applyProtection="1">
      <protection hidden="1"/>
    </xf>
    <xf numFmtId="0" fontId="2" fillId="2" borderId="0" xfId="0" applyFont="1" applyFill="1" applyProtection="1">
      <protection locked="0" hidden="1"/>
    </xf>
    <xf numFmtId="0" fontId="0" fillId="0" borderId="0" xfId="0" applyNumberFormat="1" applyFont="1" applyAlignment="1" applyProtection="1">
      <alignment horizontal="right"/>
      <protection hidden="1"/>
    </xf>
    <xf numFmtId="0" fontId="2" fillId="0" borderId="1" xfId="0" applyNumberFormat="1" applyFont="1" applyBorder="1" applyAlignment="1" applyProtection="1">
      <alignment horizontal="center"/>
      <protection hidden="1"/>
    </xf>
    <xf numFmtId="0" fontId="2" fillId="0" borderId="2" xfId="0" applyNumberFormat="1" applyFont="1" applyBorder="1" applyAlignment="1" applyProtection="1">
      <alignment horizontal="center"/>
      <protection hidden="1"/>
    </xf>
    <xf numFmtId="0" fontId="2" fillId="0" borderId="3" xfId="0" applyNumberFormat="1" applyFont="1" applyBorder="1" applyAlignment="1" applyProtection="1">
      <alignment horizontal="center"/>
      <protection hidden="1"/>
    </xf>
    <xf numFmtId="0" fontId="2" fillId="0" borderId="4" xfId="0" applyNumberFormat="1" applyFont="1" applyBorder="1" applyAlignment="1" applyProtection="1">
      <alignment horizontal="center"/>
      <protection hidden="1"/>
    </xf>
    <xf numFmtId="0" fontId="2" fillId="3" borderId="5" xfId="0" applyNumberFormat="1" applyFont="1" applyFill="1" applyBorder="1" applyAlignment="1" applyProtection="1">
      <alignment horizontal="left"/>
      <protection hidden="1"/>
    </xf>
    <xf numFmtId="3" fontId="2" fillId="3" borderId="6" xfId="0" applyNumberFormat="1" applyFont="1" applyFill="1" applyBorder="1" applyProtection="1">
      <protection hidden="1"/>
    </xf>
    <xf numFmtId="0" fontId="0" fillId="0" borderId="5" xfId="0" applyNumberFormat="1" applyFont="1" applyBorder="1" applyProtection="1">
      <protection hidden="1"/>
    </xf>
    <xf numFmtId="0" fontId="0" fillId="0" borderId="6" xfId="0" applyNumberFormat="1" applyFont="1" applyBorder="1" applyProtection="1">
      <protection hidden="1"/>
    </xf>
    <xf numFmtId="0" fontId="0" fillId="2" borderId="5" xfId="0" applyNumberFormat="1" applyFont="1" applyFill="1" applyBorder="1" applyAlignment="1" applyProtection="1">
      <alignment horizontal="left"/>
      <protection locked="0" hidden="1"/>
    </xf>
    <xf numFmtId="3" fontId="0" fillId="2" borderId="6" xfId="0" applyNumberFormat="1" applyFont="1" applyFill="1" applyBorder="1" applyProtection="1">
      <protection locked="0" hidden="1"/>
    </xf>
    <xf numFmtId="0" fontId="2" fillId="3" borderId="5" xfId="0" applyNumberFormat="1" applyFont="1" applyFill="1" applyBorder="1" applyAlignment="1" applyProtection="1">
      <alignment horizontal="center"/>
      <protection hidden="1"/>
    </xf>
    <xf numFmtId="0" fontId="0" fillId="0" borderId="7" xfId="0" applyNumberFormat="1" applyFont="1" applyBorder="1" applyProtection="1">
      <protection hidden="1"/>
    </xf>
    <xf numFmtId="0" fontId="0" fillId="0" borderId="8" xfId="0" applyNumberFormat="1" applyFont="1" applyBorder="1" applyProtection="1">
      <protection hidden="1"/>
    </xf>
    <xf numFmtId="0" fontId="2" fillId="0" borderId="7" xfId="0" applyNumberFormat="1" applyFont="1" applyBorder="1" applyAlignment="1" applyProtection="1">
      <alignment horizontal="left"/>
      <protection hidden="1"/>
    </xf>
    <xf numFmtId="3" fontId="0" fillId="0" borderId="6" xfId="0" applyNumberFormat="1" applyFont="1" applyBorder="1" applyProtection="1">
      <protection hidden="1"/>
    </xf>
    <xf numFmtId="0" fontId="0" fillId="0" borderId="5" xfId="0" applyNumberFormat="1" applyFont="1" applyBorder="1" applyAlignment="1" applyProtection="1">
      <alignment horizontal="left"/>
      <protection hidden="1"/>
    </xf>
    <xf numFmtId="0" fontId="2" fillId="3" borderId="3" xfId="0" applyNumberFormat="1" applyFont="1" applyFill="1" applyBorder="1" applyAlignment="1" applyProtection="1">
      <alignment horizontal="center"/>
      <protection hidden="1"/>
    </xf>
    <xf numFmtId="3" fontId="2" fillId="3" borderId="4" xfId="0" applyNumberFormat="1" applyFont="1" applyFill="1" applyBorder="1" applyProtection="1">
      <protection hidden="1"/>
    </xf>
    <xf numFmtId="0" fontId="0" fillId="0" borderId="0" xfId="0" applyFont="1" applyProtection="1">
      <protection hidden="1"/>
    </xf>
    <xf numFmtId="3" fontId="1" fillId="0" borderId="0" xfId="0" applyNumberFormat="1" applyFont="1" applyProtection="1">
      <protection hidden="1"/>
    </xf>
    <xf numFmtId="3" fontId="0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3" fontId="2" fillId="0" borderId="0" xfId="0" applyNumberFormat="1" applyFont="1" applyFill="1" applyAlignment="1" applyProtection="1">
      <alignment horizontal="right"/>
      <protection hidden="1"/>
    </xf>
    <xf numFmtId="3" fontId="0" fillId="0" borderId="0" xfId="0" applyNumberFormat="1" applyFont="1" applyFill="1" applyAlignment="1" applyProtection="1">
      <alignment horizontal="right"/>
      <protection hidden="1"/>
    </xf>
    <xf numFmtId="3" fontId="0" fillId="2" borderId="0" xfId="0" applyNumberFormat="1" applyFont="1" applyFill="1" applyAlignment="1" applyProtection="1">
      <alignment horizontal="right"/>
      <protection locked="0" hidden="1"/>
    </xf>
    <xf numFmtId="3" fontId="0" fillId="0" borderId="0" xfId="0" applyNumberFormat="1" applyFont="1" applyAlignment="1" applyProtection="1">
      <alignment horizontal="left"/>
      <protection hidden="1"/>
    </xf>
    <xf numFmtId="10" fontId="0" fillId="2" borderId="0" xfId="1" applyNumberFormat="1" applyFont="1" applyFill="1" applyBorder="1" applyAlignment="1" applyProtection="1">
      <alignment horizontal="right"/>
      <protection locked="0" hidden="1"/>
    </xf>
    <xf numFmtId="3" fontId="2" fillId="0" borderId="1" xfId="0" applyNumberFormat="1" applyFont="1" applyBorder="1" applyAlignment="1" applyProtection="1">
      <alignment horizontal="center"/>
      <protection hidden="1"/>
    </xf>
    <xf numFmtId="3" fontId="2" fillId="0" borderId="2" xfId="0" applyNumberFormat="1" applyFont="1" applyBorder="1" applyAlignment="1" applyProtection="1">
      <alignment horizontal="center"/>
      <protection hidden="1"/>
    </xf>
    <xf numFmtId="3" fontId="2" fillId="0" borderId="9" xfId="0" applyNumberFormat="1" applyFont="1" applyBorder="1" applyAlignment="1" applyProtection="1">
      <alignment horizontal="center"/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3" fontId="2" fillId="0" borderId="4" xfId="0" applyNumberFormat="1" applyFont="1" applyBorder="1" applyProtection="1">
      <protection hidden="1"/>
    </xf>
    <xf numFmtId="3" fontId="2" fillId="0" borderId="4" xfId="0" applyNumberFormat="1" applyFont="1" applyBorder="1" applyAlignment="1" applyProtection="1">
      <alignment horizontal="center"/>
      <protection hidden="1"/>
    </xf>
    <xf numFmtId="3" fontId="0" fillId="0" borderId="5" xfId="0" applyNumberFormat="1" applyFont="1" applyBorder="1" applyAlignment="1" applyProtection="1">
      <alignment horizontal="center"/>
      <protection hidden="1"/>
    </xf>
    <xf numFmtId="164" fontId="0" fillId="2" borderId="5" xfId="0" applyNumberFormat="1" applyFont="1" applyFill="1" applyBorder="1" applyAlignment="1" applyProtection="1">
      <alignment horizontal="center"/>
      <protection locked="0" hidden="1"/>
    </xf>
    <xf numFmtId="4" fontId="0" fillId="0" borderId="5" xfId="0" applyNumberFormat="1" applyFont="1" applyBorder="1" applyProtection="1">
      <protection hidden="1"/>
    </xf>
    <xf numFmtId="165" fontId="0" fillId="0" borderId="0" xfId="0" applyNumberFormat="1" applyFont="1" applyProtection="1">
      <protection hidden="1"/>
    </xf>
    <xf numFmtId="164" fontId="0" fillId="4" borderId="5" xfId="0" applyNumberFormat="1" applyFont="1" applyFill="1" applyBorder="1" applyAlignment="1" applyProtection="1">
      <alignment horizontal="center"/>
      <protection hidden="1"/>
    </xf>
    <xf numFmtId="3" fontId="2" fillId="0" borderId="5" xfId="0" applyNumberFormat="1" applyFont="1" applyBorder="1" applyAlignment="1" applyProtection="1">
      <alignment horizontal="center"/>
      <protection hidden="1"/>
    </xf>
    <xf numFmtId="4" fontId="2" fillId="0" borderId="5" xfId="0" applyNumberFormat="1" applyFont="1" applyBorder="1" applyProtection="1">
      <protection hidden="1"/>
    </xf>
    <xf numFmtId="3" fontId="2" fillId="0" borderId="10" xfId="0" applyNumberFormat="1" applyFont="1" applyBorder="1" applyAlignment="1" applyProtection="1">
      <alignment horizontal="left"/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3" fontId="2" fillId="0" borderId="12" xfId="0" applyNumberFormat="1" applyFont="1" applyBorder="1" applyAlignment="1" applyProtection="1">
      <alignment horizontal="center"/>
      <protection hidden="1"/>
    </xf>
    <xf numFmtId="3" fontId="2" fillId="0" borderId="13" xfId="0" applyNumberFormat="1" applyFont="1" applyBorder="1" applyAlignment="1" applyProtection="1">
      <alignment horizontal="center"/>
      <protection hidden="1"/>
    </xf>
    <xf numFmtId="3" fontId="0" fillId="0" borderId="14" xfId="0" applyNumberFormat="1" applyFont="1" applyBorder="1" applyProtection="1">
      <protection hidden="1"/>
    </xf>
    <xf numFmtId="3" fontId="0" fillId="0" borderId="15" xfId="0" applyNumberFormat="1" applyFont="1" applyBorder="1" applyProtection="1">
      <protection hidden="1"/>
    </xf>
    <xf numFmtId="4" fontId="0" fillId="0" borderId="6" xfId="0" applyNumberFormat="1" applyFont="1" applyBorder="1" applyProtection="1">
      <protection hidden="1"/>
    </xf>
    <xf numFmtId="0" fontId="0" fillId="0" borderId="0" xfId="0" applyFont="1" applyAlignment="1" applyProtection="1">
      <protection hidden="1"/>
    </xf>
    <xf numFmtId="3" fontId="1" fillId="0" borderId="0" xfId="0" applyNumberFormat="1" applyFont="1" applyAlignment="1" applyProtection="1">
      <protection hidden="1"/>
    </xf>
    <xf numFmtId="3" fontId="0" fillId="0" borderId="0" xfId="0" applyNumberFormat="1" applyFont="1" applyAlignment="1" applyProtection="1">
      <protection hidden="1"/>
    </xf>
    <xf numFmtId="3" fontId="2" fillId="0" borderId="0" xfId="0" applyNumberFormat="1" applyFont="1" applyAlignment="1" applyProtection="1">
      <protection hidden="1"/>
    </xf>
    <xf numFmtId="3" fontId="0" fillId="0" borderId="0" xfId="0" applyNumberFormat="1" applyFont="1" applyFill="1" applyAlignment="1" applyProtection="1">
      <protection hidden="1"/>
    </xf>
    <xf numFmtId="3" fontId="2" fillId="0" borderId="0" xfId="0" applyNumberFormat="1" applyFont="1" applyFill="1" applyAlignment="1" applyProtection="1">
      <protection hidden="1"/>
    </xf>
    <xf numFmtId="3" fontId="2" fillId="4" borderId="0" xfId="0" applyNumberFormat="1" applyFont="1" applyFill="1" applyAlignment="1" applyProtection="1">
      <protection hidden="1"/>
    </xf>
    <xf numFmtId="3" fontId="0" fillId="0" borderId="0" xfId="0" applyNumberFormat="1" applyFont="1" applyAlignment="1" applyProtection="1">
      <alignment horizontal="right"/>
      <protection hidden="1"/>
    </xf>
    <xf numFmtId="3" fontId="2" fillId="0" borderId="1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protection hidden="1"/>
    </xf>
    <xf numFmtId="3" fontId="0" fillId="0" borderId="3" xfId="0" applyNumberFormat="1" applyFont="1" applyFill="1" applyBorder="1" applyAlignment="1" applyProtection="1">
      <protection hidden="1"/>
    </xf>
    <xf numFmtId="164" fontId="2" fillId="4" borderId="3" xfId="0" applyNumberFormat="1" applyFont="1" applyFill="1" applyBorder="1" applyAlignment="1" applyProtection="1">
      <alignment horizontal="center"/>
      <protection hidden="1"/>
    </xf>
    <xf numFmtId="164" fontId="2" fillId="4" borderId="4" xfId="0" applyNumberFormat="1" applyFont="1" applyFill="1" applyBorder="1" applyAlignment="1" applyProtection="1">
      <alignment horizontal="center"/>
      <protection hidden="1"/>
    </xf>
    <xf numFmtId="3" fontId="2" fillId="3" borderId="5" xfId="0" applyNumberFormat="1" applyFont="1" applyFill="1" applyBorder="1" applyAlignment="1" applyProtection="1">
      <protection hidden="1"/>
    </xf>
    <xf numFmtId="3" fontId="2" fillId="2" borderId="5" xfId="0" applyNumberFormat="1" applyFont="1" applyFill="1" applyBorder="1" applyAlignment="1" applyProtection="1">
      <protection locked="0" hidden="1"/>
    </xf>
    <xf numFmtId="3" fontId="2" fillId="3" borderId="6" xfId="0" applyNumberFormat="1" applyFont="1" applyFill="1" applyBorder="1" applyAlignment="1" applyProtection="1">
      <protection hidden="1"/>
    </xf>
    <xf numFmtId="3" fontId="0" fillId="0" borderId="7" xfId="0" applyNumberFormat="1" applyFont="1" applyFill="1" applyBorder="1" applyAlignment="1" applyProtection="1">
      <protection hidden="1"/>
    </xf>
    <xf numFmtId="3" fontId="0" fillId="0" borderId="0" xfId="0" applyNumberFormat="1" applyFont="1" applyFill="1" applyBorder="1" applyAlignment="1" applyProtection="1">
      <protection hidden="1"/>
    </xf>
    <xf numFmtId="3" fontId="0" fillId="0" borderId="0" xfId="0" applyNumberFormat="1" applyFont="1" applyBorder="1" applyAlignment="1" applyProtection="1">
      <protection hidden="1"/>
    </xf>
    <xf numFmtId="3" fontId="0" fillId="0" borderId="8" xfId="0" applyNumberFormat="1" applyFont="1" applyBorder="1" applyAlignment="1" applyProtection="1">
      <protection hidden="1"/>
    </xf>
    <xf numFmtId="3" fontId="0" fillId="0" borderId="12" xfId="0" applyNumberFormat="1" applyFont="1" applyFill="1" applyBorder="1" applyAlignment="1" applyProtection="1">
      <protection hidden="1"/>
    </xf>
    <xf numFmtId="3" fontId="0" fillId="0" borderId="13" xfId="0" applyNumberFormat="1" applyFont="1" applyFill="1" applyBorder="1" applyAlignment="1" applyProtection="1">
      <protection hidden="1"/>
    </xf>
    <xf numFmtId="3" fontId="0" fillId="0" borderId="13" xfId="0" applyNumberFormat="1" applyFont="1" applyBorder="1" applyAlignment="1" applyProtection="1">
      <protection hidden="1"/>
    </xf>
    <xf numFmtId="3" fontId="0" fillId="0" borderId="4" xfId="0" applyNumberFormat="1" applyFont="1" applyBorder="1" applyAlignment="1" applyProtection="1">
      <protection hidden="1"/>
    </xf>
    <xf numFmtId="3" fontId="0" fillId="0" borderId="5" xfId="0" applyNumberFormat="1" applyFont="1" applyFill="1" applyBorder="1" applyAlignment="1" applyProtection="1">
      <protection hidden="1"/>
    </xf>
    <xf numFmtId="3" fontId="0" fillId="2" borderId="4" xfId="0" applyNumberFormat="1" applyFont="1" applyFill="1" applyBorder="1" applyAlignment="1" applyProtection="1">
      <protection locked="0" hidden="1"/>
    </xf>
    <xf numFmtId="3" fontId="0" fillId="0" borderId="3" xfId="0" applyNumberFormat="1" applyFont="1" applyBorder="1" applyAlignment="1" applyProtection="1">
      <protection hidden="1"/>
    </xf>
    <xf numFmtId="3" fontId="0" fillId="0" borderId="7" xfId="0" applyNumberFormat="1" applyFont="1" applyBorder="1" applyAlignment="1" applyProtection="1">
      <protection hidden="1"/>
    </xf>
    <xf numFmtId="3" fontId="0" fillId="0" borderId="12" xfId="0" applyNumberFormat="1" applyFont="1" applyBorder="1" applyAlignment="1" applyProtection="1">
      <protection hidden="1"/>
    </xf>
    <xf numFmtId="3" fontId="0" fillId="0" borderId="5" xfId="0" applyNumberFormat="1" applyFont="1" applyBorder="1" applyAlignment="1" applyProtection="1">
      <protection hidden="1"/>
    </xf>
    <xf numFmtId="3" fontId="0" fillId="4" borderId="4" xfId="0" applyNumberFormat="1" applyFont="1" applyFill="1" applyBorder="1" applyAlignment="1" applyProtection="1">
      <protection hidden="1"/>
    </xf>
    <xf numFmtId="3" fontId="0" fillId="0" borderId="4" xfId="0" applyNumberFormat="1" applyFont="1" applyFill="1" applyBorder="1" applyAlignment="1" applyProtection="1">
      <protection hidden="1"/>
    </xf>
    <xf numFmtId="3" fontId="2" fillId="0" borderId="5" xfId="0" applyNumberFormat="1" applyFont="1" applyFill="1" applyBorder="1" applyAlignment="1" applyProtection="1">
      <protection hidden="1"/>
    </xf>
    <xf numFmtId="3" fontId="2" fillId="2" borderId="6" xfId="0" applyNumberFormat="1" applyFont="1" applyFill="1" applyBorder="1" applyAlignment="1" applyProtection="1">
      <protection locked="0" hidden="1"/>
    </xf>
    <xf numFmtId="3" fontId="3" fillId="0" borderId="0" xfId="0" applyNumberFormat="1" applyFont="1" applyAlignment="1" applyProtection="1">
      <protection hidden="1"/>
    </xf>
    <xf numFmtId="3" fontId="2" fillId="0" borderId="1" xfId="0" applyNumberFormat="1" applyFont="1" applyFill="1" applyBorder="1" applyAlignment="1" applyProtection="1">
      <protection hidden="1"/>
    </xf>
    <xf numFmtId="3" fontId="2" fillId="0" borderId="9" xfId="0" applyNumberFormat="1" applyFont="1" applyFill="1" applyBorder="1" applyAlignment="1" applyProtection="1">
      <alignment horizontal="center"/>
      <protection hidden="1"/>
    </xf>
    <xf numFmtId="3" fontId="2" fillId="0" borderId="8" xfId="0" applyNumberFormat="1" applyFont="1" applyFill="1" applyBorder="1" applyAlignment="1" applyProtection="1">
      <alignment horizontal="center"/>
      <protection hidden="1"/>
    </xf>
    <xf numFmtId="3" fontId="0" fillId="0" borderId="9" xfId="0" applyNumberFormat="1" applyFont="1" applyFill="1" applyBorder="1" applyAlignment="1" applyProtection="1">
      <protection hidden="1"/>
    </xf>
    <xf numFmtId="0" fontId="2" fillId="4" borderId="4" xfId="0" applyNumberFormat="1" applyFont="1" applyFill="1" applyBorder="1" applyAlignment="1" applyProtection="1">
      <protection hidden="1"/>
    </xf>
    <xf numFmtId="3" fontId="2" fillId="0" borderId="4" xfId="0" applyNumberFormat="1" applyFont="1" applyFill="1" applyBorder="1" applyAlignment="1" applyProtection="1">
      <protection hidden="1"/>
    </xf>
    <xf numFmtId="3" fontId="2" fillId="0" borderId="3" xfId="0" applyNumberFormat="1" applyFont="1" applyFill="1" applyBorder="1" applyAlignment="1" applyProtection="1">
      <protection hidden="1"/>
    </xf>
    <xf numFmtId="3" fontId="0" fillId="0" borderId="6" xfId="0" applyNumberFormat="1" applyFont="1" applyFill="1" applyBorder="1" applyAlignment="1" applyProtection="1">
      <protection hidden="1"/>
    </xf>
    <xf numFmtId="3" fontId="0" fillId="0" borderId="1" xfId="0" applyNumberFormat="1" applyFont="1" applyBorder="1" applyAlignment="1" applyProtection="1">
      <protection hidden="1"/>
    </xf>
    <xf numFmtId="3" fontId="0" fillId="0" borderId="9" xfId="0" applyNumberFormat="1" applyFont="1" applyBorder="1" applyAlignment="1" applyProtection="1">
      <protection hidden="1"/>
    </xf>
    <xf numFmtId="3" fontId="2" fillId="0" borderId="9" xfId="0" applyNumberFormat="1" applyFont="1" applyBorder="1" applyAlignment="1" applyProtection="1">
      <protection hidden="1"/>
    </xf>
    <xf numFmtId="3" fontId="0" fillId="0" borderId="10" xfId="0" applyNumberFormat="1" applyFont="1" applyBorder="1" applyAlignment="1" applyProtection="1">
      <protection hidden="1"/>
    </xf>
    <xf numFmtId="3" fontId="0" fillId="0" borderId="11" xfId="0" applyNumberFormat="1" applyFont="1" applyBorder="1" applyAlignment="1" applyProtection="1">
      <protection hidden="1"/>
    </xf>
    <xf numFmtId="3" fontId="0" fillId="0" borderId="2" xfId="0" applyNumberFormat="1" applyFont="1" applyBorder="1" applyAlignment="1" applyProtection="1">
      <protection hidden="1"/>
    </xf>
    <xf numFmtId="3" fontId="0" fillId="4" borderId="1" xfId="0" applyNumberFormat="1" applyFont="1" applyFill="1" applyBorder="1" applyAlignment="1" applyProtection="1">
      <protection hidden="1"/>
    </xf>
    <xf numFmtId="3" fontId="0" fillId="0" borderId="1" xfId="0" applyNumberFormat="1" applyFont="1" applyFill="1" applyBorder="1" applyAlignment="1" applyProtection="1">
      <protection hidden="1"/>
    </xf>
    <xf numFmtId="3" fontId="2" fillId="3" borderId="1" xfId="0" applyNumberFormat="1" applyFont="1" applyFill="1" applyBorder="1" applyAlignment="1" applyProtection="1">
      <protection hidden="1"/>
    </xf>
    <xf numFmtId="3" fontId="0" fillId="4" borderId="5" xfId="0" applyNumberFormat="1" applyFont="1" applyFill="1" applyBorder="1" applyAlignment="1" applyProtection="1">
      <protection hidden="1"/>
    </xf>
    <xf numFmtId="3" fontId="0" fillId="2" borderId="5" xfId="0" applyNumberFormat="1" applyFont="1" applyFill="1" applyBorder="1" applyAlignment="1" applyProtection="1">
      <protection locked="0" hidden="1"/>
    </xf>
    <xf numFmtId="4" fontId="0" fillId="0" borderId="0" xfId="0" applyNumberFormat="1" applyFont="1" applyAlignment="1" applyProtection="1">
      <protection hidden="1"/>
    </xf>
    <xf numFmtId="3" fontId="4" fillId="0" borderId="0" xfId="0" applyNumberFormat="1" applyFont="1" applyAlignment="1" applyProtection="1">
      <protection hidden="1"/>
    </xf>
    <xf numFmtId="3" fontId="2" fillId="0" borderId="1" xfId="0" applyNumberFormat="1" applyFont="1" applyBorder="1" applyAlignment="1" applyProtection="1">
      <protection hidden="1"/>
    </xf>
    <xf numFmtId="3" fontId="2" fillId="4" borderId="9" xfId="0" applyNumberFormat="1" applyFont="1" applyFill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protection hidden="1"/>
    </xf>
    <xf numFmtId="3" fontId="2" fillId="0" borderId="7" xfId="0" applyNumberFormat="1" applyFont="1" applyBorder="1" applyAlignment="1" applyProtection="1">
      <protection hidden="1"/>
    </xf>
    <xf numFmtId="3" fontId="2" fillId="0" borderId="0" xfId="0" applyNumberFormat="1" applyFont="1" applyBorder="1" applyAlignment="1" applyProtection="1">
      <protection hidden="1"/>
    </xf>
    <xf numFmtId="3" fontId="2" fillId="0" borderId="8" xfId="0" applyNumberFormat="1" applyFont="1" applyBorder="1" applyAlignment="1" applyProtection="1">
      <protection hidden="1"/>
    </xf>
    <xf numFmtId="3" fontId="2" fillId="0" borderId="12" xfId="0" applyNumberFormat="1" applyFont="1" applyBorder="1" applyAlignment="1" applyProtection="1">
      <protection hidden="1"/>
    </xf>
    <xf numFmtId="0" fontId="0" fillId="0" borderId="5" xfId="0" applyFont="1" applyBorder="1" applyProtection="1">
      <protection hidden="1"/>
    </xf>
    <xf numFmtId="3" fontId="0" fillId="0" borderId="5" xfId="0" applyNumberFormat="1" applyFont="1" applyBorder="1" applyProtection="1">
      <protection hidden="1"/>
    </xf>
    <xf numFmtId="0" fontId="0" fillId="0" borderId="0" xfId="0" applyNumberFormat="1" applyFont="1" applyFill="1" applyBorder="1" applyAlignment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0" fillId="4" borderId="0" xfId="0" applyNumberFormat="1" applyFont="1" applyFill="1" applyBorder="1" applyAlignment="1" applyProtection="1">
      <protection hidden="1"/>
    </xf>
    <xf numFmtId="0" fontId="2" fillId="2" borderId="0" xfId="0" applyNumberFormat="1" applyFont="1" applyFill="1" applyBorder="1" applyAlignment="1" applyProtection="1">
      <alignment horizontal="right"/>
      <protection locked="0" hidden="1"/>
    </xf>
    <xf numFmtId="10" fontId="2" fillId="2" borderId="0" xfId="0" applyNumberFormat="1" applyFont="1" applyFill="1" applyBorder="1" applyAlignment="1" applyProtection="1">
      <protection locked="0"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0" fillId="0" borderId="3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2" fillId="3" borderId="5" xfId="0" applyNumberFormat="1" applyFont="1" applyFill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0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protection hidden="1"/>
    </xf>
    <xf numFmtId="0" fontId="2" fillId="0" borderId="3" xfId="0" applyFont="1" applyBorder="1" applyAlignment="1" applyProtection="1">
      <protection hidden="1"/>
    </xf>
    <xf numFmtId="0" fontId="0" fillId="0" borderId="5" xfId="0" applyFont="1" applyBorder="1" applyAlignment="1" applyProtection="1">
      <protection hidden="1"/>
    </xf>
    <xf numFmtId="10" fontId="0" fillId="2" borderId="5" xfId="0" applyNumberFormat="1" applyFont="1" applyFill="1" applyBorder="1" applyAlignment="1" applyProtection="1">
      <protection locked="0"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2" fillId="0" borderId="0" xfId="0" applyNumberFormat="1" applyFont="1" applyAlignment="1" applyProtection="1">
      <protection hidden="1"/>
    </xf>
    <xf numFmtId="0" fontId="6" fillId="0" borderId="1" xfId="0" applyNumberFormat="1" applyFont="1" applyBorder="1" applyAlignment="1" applyProtection="1">
      <alignment horizontal="center"/>
      <protection hidden="1"/>
    </xf>
    <xf numFmtId="0" fontId="6" fillId="0" borderId="3" xfId="0" applyNumberFormat="1" applyFont="1" applyBorder="1" applyAlignment="1" applyProtection="1">
      <protection hidden="1"/>
    </xf>
    <xf numFmtId="0" fontId="6" fillId="0" borderId="3" xfId="0" applyNumberFormat="1" applyFont="1" applyBorder="1" applyAlignment="1" applyProtection="1">
      <alignment horizontal="center"/>
      <protection hidden="1"/>
    </xf>
    <xf numFmtId="0" fontId="7" fillId="0" borderId="3" xfId="0" applyNumberFormat="1" applyFont="1" applyBorder="1" applyAlignment="1" applyProtection="1">
      <protection hidden="1"/>
    </xf>
    <xf numFmtId="0" fontId="6" fillId="0" borderId="7" xfId="0" applyNumberFormat="1" applyFont="1" applyBorder="1" applyAlignment="1" applyProtection="1">
      <protection hidden="1"/>
    </xf>
    <xf numFmtId="0" fontId="6" fillId="0" borderId="0" xfId="0" applyNumberFormat="1" applyFont="1" applyBorder="1" applyAlignment="1" applyProtection="1">
      <protection hidden="1"/>
    </xf>
    <xf numFmtId="0" fontId="7" fillId="0" borderId="0" xfId="0" applyNumberFormat="1" applyFont="1" applyBorder="1" applyAlignment="1" applyProtection="1">
      <protection hidden="1"/>
    </xf>
    <xf numFmtId="0" fontId="7" fillId="0" borderId="8" xfId="0" applyNumberFormat="1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5" xfId="0" applyNumberFormat="1" applyFont="1" applyBorder="1" applyAlignment="1" applyProtection="1">
      <protection hidden="1"/>
    </xf>
    <xf numFmtId="2" fontId="7" fillId="0" borderId="5" xfId="0" applyNumberFormat="1" applyFont="1" applyBorder="1" applyAlignment="1" applyProtection="1">
      <protection hidden="1"/>
    </xf>
    <xf numFmtId="0" fontId="7" fillId="0" borderId="5" xfId="0" applyNumberFormat="1" applyFont="1" applyBorder="1" applyAlignment="1" applyProtection="1">
      <alignment horizontal="center"/>
      <protection hidden="1"/>
    </xf>
    <xf numFmtId="0" fontId="8" fillId="0" borderId="5" xfId="0" applyNumberFormat="1" applyFont="1" applyBorder="1" applyAlignment="1" applyProtection="1">
      <alignment horizontal="center"/>
      <protection hidden="1"/>
    </xf>
    <xf numFmtId="0" fontId="8" fillId="0" borderId="5" xfId="0" applyNumberFormat="1" applyFont="1" applyBorder="1" applyAlignment="1" applyProtection="1">
      <protection hidden="1"/>
    </xf>
    <xf numFmtId="0" fontId="7" fillId="0" borderId="7" xfId="0" applyNumberFormat="1" applyFont="1" applyBorder="1" applyAlignment="1" applyProtection="1">
      <protection hidden="1"/>
    </xf>
    <xf numFmtId="2" fontId="7" fillId="0" borderId="0" xfId="0" applyNumberFormat="1" applyFont="1" applyBorder="1" applyAlignment="1" applyProtection="1">
      <protection hidden="1"/>
    </xf>
    <xf numFmtId="10" fontId="7" fillId="0" borderId="5" xfId="0" applyNumberFormat="1" applyFont="1" applyBorder="1" applyAlignment="1" applyProtection="1">
      <protection hidden="1"/>
    </xf>
    <xf numFmtId="10" fontId="7" fillId="0" borderId="5" xfId="0" applyNumberFormat="1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protection hidden="1"/>
    </xf>
    <xf numFmtId="0" fontId="7" fillId="0" borderId="8" xfId="0" applyFont="1" applyBorder="1" applyAlignment="1" applyProtection="1">
      <protection hidden="1"/>
    </xf>
    <xf numFmtId="166" fontId="7" fillId="0" borderId="5" xfId="0" applyNumberFormat="1" applyFont="1" applyBorder="1" applyAlignment="1" applyProtection="1">
      <alignment horizontal="center"/>
      <protection hidden="1"/>
    </xf>
    <xf numFmtId="0" fontId="7" fillId="0" borderId="1" xfId="0" applyNumberFormat="1" applyFont="1" applyBorder="1" applyAlignment="1" applyProtection="1">
      <protection hidden="1"/>
    </xf>
    <xf numFmtId="2" fontId="7" fillId="0" borderId="1" xfId="0" applyNumberFormat="1" applyFont="1" applyBorder="1" applyAlignment="1" applyProtection="1">
      <protection hidden="1"/>
    </xf>
    <xf numFmtId="2" fontId="7" fillId="0" borderId="1" xfId="0" applyNumberFormat="1" applyFont="1" applyBorder="1" applyAlignment="1" applyProtection="1">
      <alignment horizontal="center"/>
      <protection hidden="1"/>
    </xf>
    <xf numFmtId="0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NumberFormat="1" applyFont="1" applyBorder="1" applyAlignment="1" applyProtection="1">
      <protection hidden="1"/>
    </xf>
    <xf numFmtId="2" fontId="7" fillId="0" borderId="3" xfId="0" applyNumberFormat="1" applyFont="1" applyBorder="1" applyAlignment="1" applyProtection="1">
      <protection hidden="1"/>
    </xf>
    <xf numFmtId="2" fontId="7" fillId="0" borderId="3" xfId="0" applyNumberFormat="1" applyFont="1" applyBorder="1" applyAlignment="1" applyProtection="1">
      <alignment horizontal="center"/>
      <protection hidden="1"/>
    </xf>
    <xf numFmtId="0" fontId="8" fillId="0" borderId="3" xfId="0" applyNumberFormat="1" applyFont="1" applyBorder="1" applyAlignment="1" applyProtection="1">
      <alignment horizontal="center"/>
      <protection hidden="1"/>
    </xf>
    <xf numFmtId="0" fontId="8" fillId="0" borderId="3" xfId="0" applyNumberFormat="1" applyFont="1" applyBorder="1" applyAlignment="1" applyProtection="1">
      <protection hidden="1"/>
    </xf>
    <xf numFmtId="0" fontId="7" fillId="0" borderId="5" xfId="0" applyFont="1" applyBorder="1" applyAlignment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protection hidden="1"/>
    </xf>
    <xf numFmtId="10" fontId="7" fillId="0" borderId="0" xfId="0" applyNumberFormat="1" applyFont="1" applyBorder="1" applyAlignment="1" applyProtection="1">
      <protection hidden="1"/>
    </xf>
    <xf numFmtId="0" fontId="6" fillId="0" borderId="5" xfId="0" applyNumberFormat="1" applyFont="1" applyBorder="1" applyAlignment="1" applyProtection="1">
      <protection hidden="1"/>
    </xf>
    <xf numFmtId="3" fontId="7" fillId="0" borderId="5" xfId="0" applyNumberFormat="1" applyFont="1" applyBorder="1" applyAlignment="1" applyProtection="1">
      <protection hidden="1"/>
    </xf>
    <xf numFmtId="3" fontId="7" fillId="0" borderId="5" xfId="0" applyNumberFormat="1" applyFont="1" applyBorder="1" applyAlignment="1" applyProtection="1">
      <alignment horizontal="center"/>
      <protection hidden="1"/>
    </xf>
    <xf numFmtId="4" fontId="7" fillId="0" borderId="5" xfId="0" applyNumberFormat="1" applyFont="1" applyBorder="1" applyAlignment="1" applyProtection="1">
      <protection hidden="1"/>
    </xf>
    <xf numFmtId="4" fontId="7" fillId="0" borderId="5" xfId="0" applyNumberFormat="1" applyFont="1" applyBorder="1" applyAlignment="1" applyProtection="1">
      <alignment horizontal="center"/>
      <protection hidden="1"/>
    </xf>
    <xf numFmtId="2" fontId="6" fillId="0" borderId="5" xfId="0" applyNumberFormat="1" applyFont="1" applyBorder="1" applyAlignment="1" applyProtection="1">
      <protection hidden="1"/>
    </xf>
    <xf numFmtId="2" fontId="6" fillId="0" borderId="5" xfId="0" applyNumberFormat="1" applyFont="1" applyBorder="1" applyAlignment="1" applyProtection="1">
      <alignment horizontal="center"/>
      <protection hidden="1"/>
    </xf>
    <xf numFmtId="0" fontId="8" fillId="0" borderId="9" xfId="0" applyNumberFormat="1" applyFont="1" applyBorder="1" applyAlignment="1" applyProtection="1">
      <protection hidden="1"/>
    </xf>
    <xf numFmtId="0" fontId="8" fillId="0" borderId="9" xfId="0" applyFont="1" applyBorder="1" applyAlignment="1" applyProtection="1">
      <protection hidden="1"/>
    </xf>
    <xf numFmtId="0" fontId="0" fillId="0" borderId="0" xfId="0" applyNumberFormat="1" applyFont="1" applyBorder="1" applyAlignme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9" fontId="2" fillId="0" borderId="9" xfId="0" applyNumberFormat="1" applyFont="1" applyBorder="1" applyAlignment="1" applyProtection="1">
      <alignment horizontal="center"/>
      <protection hidden="1"/>
    </xf>
    <xf numFmtId="0" fontId="0" fillId="0" borderId="3" xfId="0" applyFont="1" applyBorder="1" applyProtection="1"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2" borderId="5" xfId="0" applyFont="1" applyFill="1" applyBorder="1" applyAlignment="1" applyProtection="1">
      <alignment horizontal="center"/>
      <protection locked="0" hidden="1"/>
    </xf>
    <xf numFmtId="4" fontId="0" fillId="2" borderId="5" xfId="0" applyNumberFormat="1" applyFont="1" applyFill="1" applyBorder="1" applyProtection="1">
      <protection locked="0" hidden="1"/>
    </xf>
    <xf numFmtId="0" fontId="0" fillId="3" borderId="5" xfId="0" applyFont="1" applyFill="1" applyBorder="1" applyAlignment="1" applyProtection="1">
      <alignment horizontal="center"/>
      <protection hidden="1"/>
    </xf>
    <xf numFmtId="4" fontId="2" fillId="3" borderId="5" xfId="0" applyNumberFormat="1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9" fontId="2" fillId="2" borderId="5" xfId="0" applyNumberFormat="1" applyFont="1" applyFill="1" applyBorder="1" applyAlignment="1" applyProtection="1">
      <alignment horizontal="center"/>
      <protection locked="0" hidden="1"/>
    </xf>
    <xf numFmtId="3" fontId="0" fillId="0" borderId="4" xfId="0" applyNumberFormat="1" applyFont="1" applyBorder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3" fontId="0" fillId="5" borderId="4" xfId="0" applyNumberFormat="1" applyFont="1" applyFill="1" applyBorder="1" applyAlignment="1" applyProtection="1">
      <protection hidden="1"/>
    </xf>
    <xf numFmtId="0" fontId="0" fillId="2" borderId="5" xfId="0" applyNumberFormat="1" applyFill="1" applyBorder="1" applyAlignment="1" applyProtection="1">
      <alignment horizontal="left" vertical="center" wrapText="1"/>
      <protection locked="0" hidden="1"/>
    </xf>
    <xf numFmtId="3" fontId="0" fillId="2" borderId="6" xfId="0" applyNumberFormat="1" applyFont="1" applyFill="1" applyBorder="1" applyAlignment="1" applyProtection="1">
      <alignment vertical="center"/>
      <protection locked="0" hidden="1"/>
    </xf>
    <xf numFmtId="0" fontId="0" fillId="6" borderId="0" xfId="0" applyFont="1" applyFill="1" applyBorder="1" applyAlignment="1" applyProtection="1">
      <protection hidden="1"/>
    </xf>
    <xf numFmtId="0" fontId="0" fillId="6" borderId="0" xfId="0" applyFont="1" applyFill="1" applyAlignment="1" applyProtection="1">
      <protection hidden="1"/>
    </xf>
    <xf numFmtId="0" fontId="7" fillId="0" borderId="0" xfId="0" applyFont="1" applyAlignment="1" applyProtection="1">
      <protection hidden="1"/>
    </xf>
    <xf numFmtId="3" fontId="10" fillId="0" borderId="0" xfId="0" applyNumberFormat="1" applyFont="1" applyAlignment="1" applyProtection="1">
      <protection hidden="1"/>
    </xf>
    <xf numFmtId="3" fontId="7" fillId="0" borderId="0" xfId="0" applyNumberFormat="1" applyFont="1" applyAlignment="1" applyProtection="1">
      <protection hidden="1"/>
    </xf>
    <xf numFmtId="3" fontId="6" fillId="0" borderId="0" xfId="0" applyNumberFormat="1" applyFont="1" applyAlignment="1" applyProtection="1">
      <protection hidden="1"/>
    </xf>
    <xf numFmtId="3" fontId="6" fillId="0" borderId="0" xfId="0" applyNumberFormat="1" applyFont="1" applyFill="1" applyAlignment="1" applyProtection="1">
      <protection hidden="1"/>
    </xf>
    <xf numFmtId="3" fontId="7" fillId="0" borderId="0" xfId="0" applyNumberFormat="1" applyFont="1" applyAlignment="1" applyProtection="1">
      <alignment horizontal="right"/>
      <protection hidden="1"/>
    </xf>
    <xf numFmtId="3" fontId="6" fillId="0" borderId="1" xfId="0" applyNumberFormat="1" applyFont="1" applyFill="1" applyBorder="1" applyAlignment="1" applyProtection="1">
      <alignment horizontal="center"/>
      <protection hidden="1"/>
    </xf>
    <xf numFmtId="3" fontId="6" fillId="0" borderId="2" xfId="0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Border="1" applyAlignment="1" applyProtection="1">
      <protection hidden="1"/>
    </xf>
    <xf numFmtId="3" fontId="7" fillId="0" borderId="3" xfId="0" applyNumberFormat="1" applyFont="1" applyFill="1" applyBorder="1" applyAlignment="1" applyProtection="1">
      <protection hidden="1"/>
    </xf>
    <xf numFmtId="3" fontId="7" fillId="0" borderId="4" xfId="0" applyNumberFormat="1" applyFont="1" applyFill="1" applyBorder="1" applyAlignment="1" applyProtection="1">
      <protection hidden="1"/>
    </xf>
    <xf numFmtId="3" fontId="6" fillId="3" borderId="5" xfId="0" applyNumberFormat="1" applyFont="1" applyFill="1" applyBorder="1" applyAlignment="1" applyProtection="1">
      <protection hidden="1"/>
    </xf>
    <xf numFmtId="3" fontId="7" fillId="0" borderId="7" xfId="0" applyNumberFormat="1" applyFont="1" applyFill="1" applyBorder="1" applyAlignment="1" applyProtection="1">
      <protection hidden="1"/>
    </xf>
    <xf numFmtId="3" fontId="7" fillId="0" borderId="8" xfId="0" applyNumberFormat="1" applyFont="1" applyBorder="1" applyAlignment="1" applyProtection="1">
      <protection hidden="1"/>
    </xf>
    <xf numFmtId="3" fontId="7" fillId="0" borderId="12" xfId="0" applyNumberFormat="1" applyFont="1" applyFill="1" applyBorder="1" applyAlignment="1" applyProtection="1">
      <protection hidden="1"/>
    </xf>
    <xf numFmtId="3" fontId="7" fillId="0" borderId="13" xfId="0" applyNumberFormat="1" applyFont="1" applyBorder="1" applyAlignment="1" applyProtection="1">
      <protection hidden="1"/>
    </xf>
    <xf numFmtId="3" fontId="7" fillId="0" borderId="4" xfId="0" applyNumberFormat="1" applyFont="1" applyBorder="1" applyAlignment="1" applyProtection="1">
      <protection hidden="1"/>
    </xf>
    <xf numFmtId="3" fontId="7" fillId="0" borderId="5" xfId="0" applyNumberFormat="1" applyFont="1" applyFill="1" applyBorder="1" applyAlignment="1" applyProtection="1">
      <protection hidden="1"/>
    </xf>
    <xf numFmtId="3" fontId="7" fillId="2" borderId="4" xfId="0" applyNumberFormat="1" applyFont="1" applyFill="1" applyBorder="1" applyAlignment="1" applyProtection="1">
      <protection locked="0" hidden="1"/>
    </xf>
    <xf numFmtId="3" fontId="7" fillId="0" borderId="3" xfId="0" applyNumberFormat="1" applyFont="1" applyBorder="1" applyAlignment="1" applyProtection="1">
      <protection hidden="1"/>
    </xf>
    <xf numFmtId="3" fontId="6" fillId="3" borderId="6" xfId="0" applyNumberFormat="1" applyFont="1" applyFill="1" applyBorder="1" applyAlignment="1" applyProtection="1">
      <protection hidden="1"/>
    </xf>
    <xf numFmtId="3" fontId="7" fillId="0" borderId="7" xfId="0" applyNumberFormat="1" applyFont="1" applyBorder="1" applyAlignment="1" applyProtection="1">
      <protection hidden="1"/>
    </xf>
    <xf numFmtId="3" fontId="7" fillId="0" borderId="12" xfId="0" applyNumberFormat="1" applyFont="1" applyBorder="1" applyAlignment="1" applyProtection="1">
      <protection hidden="1"/>
    </xf>
    <xf numFmtId="3" fontId="7" fillId="6" borderId="0" xfId="0" applyNumberFormat="1" applyFont="1" applyFill="1" applyBorder="1" applyAlignment="1" applyProtection="1">
      <protection hidden="1"/>
    </xf>
    <xf numFmtId="3" fontId="7" fillId="4" borderId="4" xfId="0" applyNumberFormat="1" applyFont="1" applyFill="1" applyBorder="1" applyAlignment="1" applyProtection="1">
      <protection hidden="1"/>
    </xf>
    <xf numFmtId="3" fontId="6" fillId="0" borderId="5" xfId="0" applyNumberFormat="1" applyFont="1" applyFill="1" applyBorder="1" applyAlignment="1" applyProtection="1">
      <protection hidden="1"/>
    </xf>
    <xf numFmtId="3" fontId="6" fillId="2" borderId="6" xfId="0" applyNumberFormat="1" applyFont="1" applyFill="1" applyBorder="1" applyAlignment="1" applyProtection="1">
      <protection locked="0" hidden="1"/>
    </xf>
    <xf numFmtId="0" fontId="7" fillId="6" borderId="0" xfId="0" applyFont="1" applyFill="1" applyBorder="1" applyAlignme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DFDF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2495550</xdr:colOff>
      <xdr:row>1</xdr:row>
      <xdr:rowOff>47625</xdr:rowOff>
    </xdr:to>
    <xdr:pic>
      <xdr:nvPicPr>
        <xdr:cNvPr id="1051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990600</xdr:colOff>
      <xdr:row>0</xdr:row>
      <xdr:rowOff>657225</xdr:rowOff>
    </xdr:to>
    <xdr:pic>
      <xdr:nvPicPr>
        <xdr:cNvPr id="1052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2924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58</xdr:row>
      <xdr:rowOff>419100</xdr:rowOff>
    </xdr:from>
    <xdr:to>
      <xdr:col>6</xdr:col>
      <xdr:colOff>342900</xdr:colOff>
      <xdr:row>60</xdr:row>
      <xdr:rowOff>0</xdr:rowOff>
    </xdr:to>
    <xdr:pic>
      <xdr:nvPicPr>
        <xdr:cNvPr id="4109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029825"/>
          <a:ext cx="575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2152650</xdr:colOff>
      <xdr:row>59</xdr:row>
      <xdr:rowOff>276225</xdr:rowOff>
    </xdr:from>
    <xdr:to>
      <xdr:col>5</xdr:col>
      <xdr:colOff>304800</xdr:colOff>
      <xdr:row>61</xdr:row>
      <xdr:rowOff>133350</xdr:rowOff>
    </xdr:to>
    <xdr:pic>
      <xdr:nvPicPr>
        <xdr:cNvPr id="6157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1687175"/>
          <a:ext cx="575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50</xdr:row>
      <xdr:rowOff>114300</xdr:rowOff>
    </xdr:from>
    <xdr:to>
      <xdr:col>5</xdr:col>
      <xdr:colOff>257175</xdr:colOff>
      <xdr:row>51</xdr:row>
      <xdr:rowOff>28575</xdr:rowOff>
    </xdr:to>
    <xdr:pic>
      <xdr:nvPicPr>
        <xdr:cNvPr id="7181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315575"/>
          <a:ext cx="575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2324100</xdr:colOff>
      <xdr:row>50</xdr:row>
      <xdr:rowOff>285750</xdr:rowOff>
    </xdr:from>
    <xdr:to>
      <xdr:col>4</xdr:col>
      <xdr:colOff>952500</xdr:colOff>
      <xdr:row>51</xdr:row>
      <xdr:rowOff>180975</xdr:rowOff>
    </xdr:to>
    <xdr:pic>
      <xdr:nvPicPr>
        <xdr:cNvPr id="8205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448925"/>
          <a:ext cx="575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B40"/>
  <sheetViews>
    <sheetView showGridLines="0" topLeftCell="A7" zoomScale="75" zoomScaleNormal="75" workbookViewId="0">
      <selection activeCell="C11" sqref="C11"/>
    </sheetView>
  </sheetViews>
  <sheetFormatPr defaultColWidth="29.625" defaultRowHeight="15.75" x14ac:dyDescent="0.25"/>
  <cols>
    <col min="1" max="1" width="70.625" style="1" customWidth="1"/>
    <col min="2" max="2" width="25.625" style="1" customWidth="1"/>
    <col min="3" max="16384" width="29.625" style="1"/>
  </cols>
  <sheetData>
    <row r="1" spans="1:2" ht="54" customHeight="1" x14ac:dyDescent="0.25"/>
    <row r="2" spans="1:2" ht="20.25" x14ac:dyDescent="0.3">
      <c r="A2" s="2" t="s">
        <v>0</v>
      </c>
      <c r="B2" s="3"/>
    </row>
    <row r="4" spans="1:2" x14ac:dyDescent="0.25">
      <c r="A4" s="4" t="s">
        <v>1</v>
      </c>
    </row>
    <row r="5" spans="1:2" x14ac:dyDescent="0.25">
      <c r="A5" s="5"/>
      <c r="B5" s="6"/>
    </row>
    <row r="6" spans="1:2" x14ac:dyDescent="0.25">
      <c r="B6" s="1" t="s">
        <v>2</v>
      </c>
    </row>
    <row r="7" spans="1:2" x14ac:dyDescent="0.25">
      <c r="A7" s="7" t="s">
        <v>3</v>
      </c>
      <c r="B7" s="8" t="s">
        <v>4</v>
      </c>
    </row>
    <row r="8" spans="1:2" x14ac:dyDescent="0.25">
      <c r="A8" s="9" t="s">
        <v>2</v>
      </c>
      <c r="B8" s="10" t="s">
        <v>2</v>
      </c>
    </row>
    <row r="9" spans="1:2" x14ac:dyDescent="0.25">
      <c r="A9" s="11" t="s">
        <v>5</v>
      </c>
      <c r="B9" s="12">
        <f>SUM(B11:B20)</f>
        <v>0</v>
      </c>
    </row>
    <row r="10" spans="1:2" x14ac:dyDescent="0.25">
      <c r="A10" s="13" t="s">
        <v>6</v>
      </c>
      <c r="B10" s="14"/>
    </row>
    <row r="11" spans="1:2" x14ac:dyDescent="0.25">
      <c r="A11" s="203"/>
      <c r="B11" s="16"/>
    </row>
    <row r="12" spans="1:2" ht="31.9" customHeight="1" x14ac:dyDescent="0.25">
      <c r="A12" s="203"/>
      <c r="B12" s="16"/>
    </row>
    <row r="13" spans="1:2" ht="30.6" customHeight="1" x14ac:dyDescent="0.25">
      <c r="A13" s="203" t="s">
        <v>7</v>
      </c>
      <c r="B13" s="16"/>
    </row>
    <row r="14" spans="1:2" x14ac:dyDescent="0.25">
      <c r="A14" s="15" t="s">
        <v>8</v>
      </c>
      <c r="B14" s="16"/>
    </row>
    <row r="15" spans="1:2" x14ac:dyDescent="0.25">
      <c r="A15" s="15" t="s">
        <v>8</v>
      </c>
      <c r="B15" s="16"/>
    </row>
    <row r="16" spans="1:2" x14ac:dyDescent="0.25">
      <c r="A16" s="15" t="s">
        <v>8</v>
      </c>
      <c r="B16" s="16"/>
    </row>
    <row r="17" spans="1:2" x14ac:dyDescent="0.25">
      <c r="A17" s="15" t="s">
        <v>8</v>
      </c>
      <c r="B17" s="16"/>
    </row>
    <row r="18" spans="1:2" x14ac:dyDescent="0.25">
      <c r="A18" s="15" t="s">
        <v>8</v>
      </c>
      <c r="B18" s="16"/>
    </row>
    <row r="19" spans="1:2" x14ac:dyDescent="0.25">
      <c r="A19" s="15" t="s">
        <v>8</v>
      </c>
      <c r="B19" s="16"/>
    </row>
    <row r="20" spans="1:2" x14ac:dyDescent="0.25">
      <c r="A20" s="15" t="s">
        <v>8</v>
      </c>
      <c r="B20" s="16"/>
    </row>
    <row r="21" spans="1:2" x14ac:dyDescent="0.25">
      <c r="A21" s="11" t="s">
        <v>9</v>
      </c>
      <c r="B21" s="12">
        <f>SUM(B23:B33)</f>
        <v>0</v>
      </c>
    </row>
    <row r="22" spans="1:2" x14ac:dyDescent="0.25">
      <c r="A22" s="13" t="s">
        <v>6</v>
      </c>
      <c r="B22" s="14"/>
    </row>
    <row r="23" spans="1:2" x14ac:dyDescent="0.25">
      <c r="A23" s="203"/>
      <c r="B23" s="204"/>
    </row>
    <row r="24" spans="1:2" x14ac:dyDescent="0.25">
      <c r="A24" s="15" t="s">
        <v>7</v>
      </c>
      <c r="B24" s="16">
        <v>0</v>
      </c>
    </row>
    <row r="25" spans="1:2" x14ac:dyDescent="0.25">
      <c r="A25" s="15" t="s">
        <v>7</v>
      </c>
      <c r="B25" s="16">
        <v>0</v>
      </c>
    </row>
    <row r="26" spans="1:2" x14ac:dyDescent="0.25">
      <c r="A26" s="15" t="s">
        <v>7</v>
      </c>
      <c r="B26" s="16">
        <v>0</v>
      </c>
    </row>
    <row r="27" spans="1:2" x14ac:dyDescent="0.25">
      <c r="A27" s="15" t="s">
        <v>7</v>
      </c>
      <c r="B27" s="16">
        <v>0</v>
      </c>
    </row>
    <row r="28" spans="1:2" x14ac:dyDescent="0.25">
      <c r="A28" s="15" t="s">
        <v>7</v>
      </c>
      <c r="B28" s="16">
        <v>0</v>
      </c>
    </row>
    <row r="29" spans="1:2" x14ac:dyDescent="0.25">
      <c r="A29" s="15" t="s">
        <v>7</v>
      </c>
      <c r="B29" s="16">
        <v>0</v>
      </c>
    </row>
    <row r="30" spans="1:2" x14ac:dyDescent="0.25">
      <c r="A30" s="15" t="s">
        <v>7</v>
      </c>
      <c r="B30" s="16">
        <v>0</v>
      </c>
    </row>
    <row r="31" spans="1:2" x14ac:dyDescent="0.25">
      <c r="A31" s="15" t="s">
        <v>7</v>
      </c>
      <c r="B31" s="16">
        <v>0</v>
      </c>
    </row>
    <row r="32" spans="1:2" x14ac:dyDescent="0.25">
      <c r="A32" s="15" t="s">
        <v>8</v>
      </c>
      <c r="B32" s="16"/>
    </row>
    <row r="33" spans="1:2" x14ac:dyDescent="0.25">
      <c r="A33" s="15" t="s">
        <v>8</v>
      </c>
      <c r="B33" s="16"/>
    </row>
    <row r="34" spans="1:2" x14ac:dyDescent="0.25">
      <c r="A34" s="17" t="s">
        <v>10</v>
      </c>
      <c r="B34" s="12">
        <f>SUM(B9+B21)</f>
        <v>0</v>
      </c>
    </row>
    <row r="35" spans="1:2" x14ac:dyDescent="0.25">
      <c r="A35" s="18"/>
      <c r="B35" s="19"/>
    </row>
    <row r="36" spans="1:2" x14ac:dyDescent="0.25">
      <c r="A36" s="20" t="s">
        <v>11</v>
      </c>
      <c r="B36" s="19"/>
    </row>
    <row r="37" spans="1:2" x14ac:dyDescent="0.25">
      <c r="A37" s="13" t="s">
        <v>12</v>
      </c>
      <c r="B37" s="21">
        <f>B21</f>
        <v>0</v>
      </c>
    </row>
    <row r="38" spans="1:2" x14ac:dyDescent="0.25">
      <c r="A38" s="22" t="s">
        <v>13</v>
      </c>
      <c r="B38" s="21">
        <f>SUM(B9)</f>
        <v>0</v>
      </c>
    </row>
    <row r="39" spans="1:2" x14ac:dyDescent="0.25">
      <c r="A39" s="201" t="s">
        <v>384</v>
      </c>
      <c r="B39" s="200"/>
    </row>
    <row r="40" spans="1:2" x14ac:dyDescent="0.25">
      <c r="A40" s="23" t="s">
        <v>385</v>
      </c>
      <c r="B40" s="24">
        <f>SUM(B37:B39)</f>
        <v>0</v>
      </c>
    </row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78740157480314965" right="0.78740157480314965" top="0.58437499999999998" bottom="0.37406250000000002" header="0.17" footer="0.15748031496062992"/>
  <pageSetup paperSize="9" scale="80" firstPageNumber="0" orientation="portrait" horizontalDpi="300" verticalDpi="300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G21"/>
  <sheetViews>
    <sheetView showGridLines="0" zoomScale="75" zoomScaleNormal="75" workbookViewId="0">
      <selection activeCell="E32" sqref="E32"/>
    </sheetView>
  </sheetViews>
  <sheetFormatPr defaultRowHeight="15.75" x14ac:dyDescent="0.25"/>
  <cols>
    <col min="1" max="1" width="5.625" style="25" customWidth="1"/>
    <col min="2" max="2" width="45.625" style="25" customWidth="1"/>
    <col min="3" max="4" width="10.625" style="25" customWidth="1"/>
    <col min="5" max="7" width="15.625" style="25" customWidth="1"/>
    <col min="8" max="16384" width="9" style="25"/>
  </cols>
  <sheetData>
    <row r="1" spans="1:7" ht="20.25" x14ac:dyDescent="0.3">
      <c r="A1" s="189" t="s">
        <v>353</v>
      </c>
    </row>
    <row r="2" spans="1:7" x14ac:dyDescent="0.25">
      <c r="G2" s="25" t="s">
        <v>2</v>
      </c>
    </row>
    <row r="3" spans="1:7" x14ac:dyDescent="0.25">
      <c r="A3" s="190" t="s">
        <v>1</v>
      </c>
      <c r="G3" s="133"/>
    </row>
    <row r="4" spans="1:7" x14ac:dyDescent="0.25">
      <c r="A4" s="190">
        <f>nakł_!$A$5</f>
        <v>0</v>
      </c>
    </row>
    <row r="6" spans="1:7" x14ac:dyDescent="0.25">
      <c r="A6" s="135" t="s">
        <v>2</v>
      </c>
      <c r="B6" s="135" t="s">
        <v>354</v>
      </c>
      <c r="C6" s="135" t="s">
        <v>2</v>
      </c>
      <c r="D6" s="135" t="s">
        <v>2</v>
      </c>
      <c r="E6" s="135" t="s">
        <v>2</v>
      </c>
      <c r="F6" s="135"/>
      <c r="G6" s="135" t="s">
        <v>2</v>
      </c>
    </row>
    <row r="7" spans="1:7" x14ac:dyDescent="0.25">
      <c r="A7" s="136" t="s">
        <v>26</v>
      </c>
      <c r="B7" s="136" t="s">
        <v>355</v>
      </c>
      <c r="C7" s="136" t="s">
        <v>356</v>
      </c>
      <c r="D7" s="136" t="s">
        <v>357</v>
      </c>
      <c r="E7" s="136" t="s">
        <v>217</v>
      </c>
      <c r="F7" s="136" t="s">
        <v>358</v>
      </c>
      <c r="G7" s="136" t="s">
        <v>217</v>
      </c>
    </row>
    <row r="8" spans="1:7" x14ac:dyDescent="0.25">
      <c r="A8" s="136"/>
      <c r="B8" s="136" t="s">
        <v>359</v>
      </c>
      <c r="C8" s="136" t="s">
        <v>360</v>
      </c>
      <c r="D8" s="136"/>
      <c r="E8" s="136" t="s">
        <v>361</v>
      </c>
      <c r="F8" s="191">
        <v>0.22</v>
      </c>
      <c r="G8" s="136" t="s">
        <v>362</v>
      </c>
    </row>
    <row r="9" spans="1:7" x14ac:dyDescent="0.25">
      <c r="A9" s="192"/>
      <c r="B9" s="192" t="s">
        <v>2</v>
      </c>
      <c r="C9" s="192"/>
      <c r="D9" s="192"/>
      <c r="E9" s="192"/>
      <c r="F9" s="192" t="s">
        <v>2</v>
      </c>
      <c r="G9" s="192"/>
    </row>
    <row r="10" spans="1:7" x14ac:dyDescent="0.25">
      <c r="A10" s="193" t="s">
        <v>363</v>
      </c>
      <c r="B10" s="193" t="s">
        <v>364</v>
      </c>
      <c r="C10" s="194"/>
      <c r="D10" s="195"/>
      <c r="E10" s="43">
        <f t="shared" ref="E10:E16" si="0">SUM(C10*D10)</f>
        <v>0</v>
      </c>
      <c r="F10" s="43">
        <f t="shared" ref="F10:F18" si="1">SUM(E10*$F$8)</f>
        <v>0</v>
      </c>
      <c r="G10" s="43">
        <f t="shared" ref="G10:G18" si="2">SUM(E10:F10)</f>
        <v>0</v>
      </c>
    </row>
    <row r="11" spans="1:7" x14ac:dyDescent="0.25">
      <c r="A11" s="193" t="s">
        <v>365</v>
      </c>
      <c r="B11" s="193" t="s">
        <v>366</v>
      </c>
      <c r="C11" s="194"/>
      <c r="D11" s="195"/>
      <c r="E11" s="43">
        <f t="shared" si="0"/>
        <v>0</v>
      </c>
      <c r="F11" s="43">
        <f t="shared" si="1"/>
        <v>0</v>
      </c>
      <c r="G11" s="43">
        <f t="shared" si="2"/>
        <v>0</v>
      </c>
    </row>
    <row r="12" spans="1:7" x14ac:dyDescent="0.25">
      <c r="A12" s="193" t="s">
        <v>367</v>
      </c>
      <c r="B12" s="193" t="s">
        <v>368</v>
      </c>
      <c r="C12" s="194"/>
      <c r="D12" s="195"/>
      <c r="E12" s="43">
        <f t="shared" si="0"/>
        <v>0</v>
      </c>
      <c r="F12" s="43">
        <f t="shared" si="1"/>
        <v>0</v>
      </c>
      <c r="G12" s="43">
        <f t="shared" si="2"/>
        <v>0</v>
      </c>
    </row>
    <row r="13" spans="1:7" x14ac:dyDescent="0.25">
      <c r="A13" s="193" t="s">
        <v>369</v>
      </c>
      <c r="B13" s="193" t="s">
        <v>370</v>
      </c>
      <c r="C13" s="194"/>
      <c r="D13" s="195"/>
      <c r="E13" s="43">
        <f t="shared" si="0"/>
        <v>0</v>
      </c>
      <c r="F13" s="43">
        <f t="shared" si="1"/>
        <v>0</v>
      </c>
      <c r="G13" s="43">
        <f t="shared" si="2"/>
        <v>0</v>
      </c>
    </row>
    <row r="14" spans="1:7" x14ac:dyDescent="0.25">
      <c r="A14" s="193" t="s">
        <v>371</v>
      </c>
      <c r="B14" s="193" t="s">
        <v>372</v>
      </c>
      <c r="C14" s="194"/>
      <c r="D14" s="195"/>
      <c r="E14" s="43">
        <f t="shared" si="0"/>
        <v>0</v>
      </c>
      <c r="F14" s="43">
        <f t="shared" si="1"/>
        <v>0</v>
      </c>
      <c r="G14" s="43">
        <f t="shared" si="2"/>
        <v>0</v>
      </c>
    </row>
    <row r="15" spans="1:7" x14ac:dyDescent="0.25">
      <c r="A15" s="193" t="s">
        <v>373</v>
      </c>
      <c r="B15" s="193" t="s">
        <v>374</v>
      </c>
      <c r="C15" s="194"/>
      <c r="D15" s="195"/>
      <c r="E15" s="43">
        <f t="shared" si="0"/>
        <v>0</v>
      </c>
      <c r="F15" s="43">
        <f t="shared" si="1"/>
        <v>0</v>
      </c>
      <c r="G15" s="43">
        <f t="shared" si="2"/>
        <v>0</v>
      </c>
    </row>
    <row r="16" spans="1:7" x14ac:dyDescent="0.25">
      <c r="A16" s="193" t="s">
        <v>375</v>
      </c>
      <c r="B16" s="193" t="s">
        <v>376</v>
      </c>
      <c r="C16" s="194"/>
      <c r="D16" s="195"/>
      <c r="E16" s="43">
        <f t="shared" si="0"/>
        <v>0</v>
      </c>
      <c r="F16" s="43">
        <f t="shared" si="1"/>
        <v>0</v>
      </c>
      <c r="G16" s="43">
        <f t="shared" si="2"/>
        <v>0</v>
      </c>
    </row>
    <row r="17" spans="1:7" x14ac:dyDescent="0.25">
      <c r="A17" s="193" t="s">
        <v>377</v>
      </c>
      <c r="B17" s="193" t="s">
        <v>378</v>
      </c>
      <c r="C17" s="193"/>
      <c r="D17" s="195"/>
      <c r="E17" s="43">
        <f>D17</f>
        <v>0</v>
      </c>
      <c r="F17" s="43">
        <f t="shared" si="1"/>
        <v>0</v>
      </c>
      <c r="G17" s="43">
        <f t="shared" si="2"/>
        <v>0</v>
      </c>
    </row>
    <row r="18" spans="1:7" x14ac:dyDescent="0.25">
      <c r="A18" s="193" t="s">
        <v>379</v>
      </c>
      <c r="B18" s="193" t="s">
        <v>380</v>
      </c>
      <c r="C18" s="193"/>
      <c r="D18" s="195"/>
      <c r="E18" s="43">
        <f>D18</f>
        <v>0</v>
      </c>
      <c r="F18" s="43">
        <f t="shared" si="1"/>
        <v>0</v>
      </c>
      <c r="G18" s="43">
        <f t="shared" si="2"/>
        <v>0</v>
      </c>
    </row>
    <row r="19" spans="1:7" x14ac:dyDescent="0.25">
      <c r="A19" s="196"/>
      <c r="B19" s="142" t="s">
        <v>381</v>
      </c>
      <c r="C19" s="142">
        <f>SUM(C10:C16)</f>
        <v>0</v>
      </c>
      <c r="D19" s="197"/>
      <c r="E19" s="197">
        <f>SUM(E10:E18)</f>
        <v>0</v>
      </c>
      <c r="F19" s="197">
        <f>SUM(F10:F18)</f>
        <v>0</v>
      </c>
      <c r="G19" s="197">
        <f>SUM(G10:G18)</f>
        <v>0</v>
      </c>
    </row>
    <row r="20" spans="1:7" x14ac:dyDescent="0.25">
      <c r="A20" s="196"/>
      <c r="B20" s="142" t="s">
        <v>382</v>
      </c>
      <c r="C20" s="198"/>
      <c r="D20" s="199">
        <v>0</v>
      </c>
      <c r="E20" s="197">
        <f>SUM($D$20*E19)</f>
        <v>0</v>
      </c>
      <c r="F20" s="197">
        <f>SUM($D$20*F19)</f>
        <v>0</v>
      </c>
      <c r="G20" s="197">
        <f>SUM($D$20*G19)</f>
        <v>0</v>
      </c>
    </row>
    <row r="21" spans="1:7" x14ac:dyDescent="0.25">
      <c r="A21" s="196"/>
      <c r="B21" s="142" t="s">
        <v>383</v>
      </c>
      <c r="C21" s="198"/>
      <c r="D21" s="197"/>
      <c r="E21" s="197">
        <f>SUM(E19-E20)</f>
        <v>0</v>
      </c>
      <c r="F21" s="197">
        <f>SUM(F19-F20)</f>
        <v>0</v>
      </c>
      <c r="G21" s="197">
        <f>SUM(G19-G20)</f>
        <v>0</v>
      </c>
    </row>
  </sheetData>
  <phoneticPr fontId="8" type="noConversion"/>
  <printOptions horizontalCentered="1"/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H107"/>
  <sheetViews>
    <sheetView showGridLines="0" zoomScale="75" zoomScaleNormal="75" workbookViewId="0">
      <selection activeCell="B17" sqref="B17"/>
    </sheetView>
  </sheetViews>
  <sheetFormatPr defaultRowHeight="15.75" x14ac:dyDescent="0.25"/>
  <cols>
    <col min="1" max="6" width="15.625" style="25" customWidth="1"/>
    <col min="7" max="16384" width="9" style="25"/>
  </cols>
  <sheetData>
    <row r="1" spans="1:6" ht="7.5" customHeight="1" x14ac:dyDescent="0.25"/>
    <row r="2" spans="1:6" ht="20.25" x14ac:dyDescent="0.3">
      <c r="A2" s="26" t="s">
        <v>14</v>
      </c>
      <c r="B2" s="27"/>
      <c r="C2" s="27"/>
      <c r="D2" s="27"/>
      <c r="E2" s="27"/>
    </row>
    <row r="3" spans="1:6" ht="4.5" customHeight="1" x14ac:dyDescent="0.25">
      <c r="A3" s="27"/>
      <c r="B3" s="27"/>
      <c r="C3" s="27"/>
      <c r="D3" s="27"/>
      <c r="E3" s="27"/>
      <c r="F3" s="27"/>
    </row>
    <row r="4" spans="1:6" x14ac:dyDescent="0.25">
      <c r="A4" s="28" t="s">
        <v>15</v>
      </c>
      <c r="B4" s="29"/>
      <c r="C4" s="29"/>
      <c r="E4" s="29">
        <f>nakł_!$A$5</f>
        <v>0</v>
      </c>
      <c r="F4" s="27"/>
    </row>
    <row r="5" spans="1:6" x14ac:dyDescent="0.25">
      <c r="A5" s="27" t="s">
        <v>16</v>
      </c>
      <c r="B5" s="27"/>
      <c r="C5" s="27"/>
      <c r="E5" s="30" t="s">
        <v>17</v>
      </c>
      <c r="F5" s="27"/>
    </row>
    <row r="6" spans="1:6" x14ac:dyDescent="0.25">
      <c r="A6" s="27" t="s">
        <v>18</v>
      </c>
      <c r="B6" s="27"/>
      <c r="C6" s="27"/>
      <c r="E6" s="31">
        <v>0</v>
      </c>
      <c r="F6" s="27"/>
    </row>
    <row r="7" spans="1:6" x14ac:dyDescent="0.25">
      <c r="A7" s="32" t="s">
        <v>19</v>
      </c>
      <c r="B7" s="27"/>
      <c r="C7" s="27"/>
      <c r="E7" s="31" t="s">
        <v>20</v>
      </c>
      <c r="F7" s="27"/>
    </row>
    <row r="8" spans="1:6" x14ac:dyDescent="0.25">
      <c r="A8" s="32" t="s">
        <v>21</v>
      </c>
      <c r="B8" s="27"/>
      <c r="C8" s="27"/>
      <c r="E8" s="31" t="s">
        <v>20</v>
      </c>
      <c r="F8" s="27"/>
    </row>
    <row r="9" spans="1:6" x14ac:dyDescent="0.25">
      <c r="A9" s="32" t="s">
        <v>22</v>
      </c>
      <c r="B9" s="27"/>
      <c r="C9" s="27"/>
      <c r="E9" s="31">
        <v>84</v>
      </c>
      <c r="F9" s="27"/>
    </row>
    <row r="10" spans="1:6" x14ac:dyDescent="0.25">
      <c r="A10" s="32" t="s">
        <v>23</v>
      </c>
      <c r="B10" s="27"/>
      <c r="C10" s="27"/>
      <c r="E10" s="31">
        <v>0</v>
      </c>
      <c r="F10" s="27"/>
    </row>
    <row r="11" spans="1:6" x14ac:dyDescent="0.25">
      <c r="A11" s="27" t="s">
        <v>24</v>
      </c>
      <c r="B11" s="27"/>
      <c r="C11" s="27"/>
      <c r="E11" s="30">
        <f>SUM(E9-E10)</f>
        <v>84</v>
      </c>
      <c r="F11" s="27"/>
    </row>
    <row r="12" spans="1:6" x14ac:dyDescent="0.25">
      <c r="A12" s="32" t="s">
        <v>25</v>
      </c>
      <c r="B12" s="27"/>
      <c r="C12" s="27"/>
      <c r="E12" s="33">
        <v>1.4999999999999999E-2</v>
      </c>
      <c r="F12" s="27"/>
    </row>
    <row r="13" spans="1:6" ht="10.5" customHeight="1" x14ac:dyDescent="0.25">
      <c r="A13" s="27"/>
      <c r="B13" s="27"/>
      <c r="C13" s="27"/>
      <c r="D13" s="27"/>
      <c r="E13" s="27"/>
      <c r="F13" s="27"/>
    </row>
    <row r="14" spans="1:6" x14ac:dyDescent="0.25">
      <c r="A14" s="34" t="s">
        <v>26</v>
      </c>
      <c r="B14" s="35" t="s">
        <v>27</v>
      </c>
      <c r="C14" s="35" t="s">
        <v>28</v>
      </c>
      <c r="D14" s="35" t="s">
        <v>29</v>
      </c>
      <c r="E14" s="35" t="s">
        <v>29</v>
      </c>
      <c r="F14" s="35" t="s">
        <v>30</v>
      </c>
    </row>
    <row r="15" spans="1:6" x14ac:dyDescent="0.25">
      <c r="A15" s="36"/>
      <c r="B15" s="37" t="s">
        <v>2</v>
      </c>
      <c r="C15" s="37" t="s">
        <v>31</v>
      </c>
      <c r="D15" s="37" t="s">
        <v>32</v>
      </c>
      <c r="E15" s="37" t="s">
        <v>33</v>
      </c>
      <c r="F15" s="37" t="s">
        <v>34</v>
      </c>
    </row>
    <row r="16" spans="1:6" x14ac:dyDescent="0.25">
      <c r="A16" s="38"/>
      <c r="B16" s="39"/>
      <c r="C16" s="39"/>
      <c r="D16" s="39"/>
      <c r="E16" s="39"/>
      <c r="F16" s="40"/>
    </row>
    <row r="17" spans="1:8" x14ac:dyDescent="0.25">
      <c r="A17" s="41">
        <v>1</v>
      </c>
      <c r="B17" s="42">
        <v>45566</v>
      </c>
      <c r="C17" s="43">
        <f>SUM(E6)</f>
        <v>0</v>
      </c>
      <c r="D17" s="43">
        <f>IF($E$7="miesięczna",IF($E$9&lt;1,0,IF((A17-$E$10-1)&lt;0,0,(C17/($E$11-(A17-$E$10-1))))),IF($E$9&lt;1,0,0))</f>
        <v>0</v>
      </c>
      <c r="E17" s="43">
        <f>IF($E$8="miesięczna",C17*$E$12/12,0)</f>
        <v>0</v>
      </c>
      <c r="F17" s="43">
        <f t="shared" ref="F17:F80" si="0">SUM(D17:E17)</f>
        <v>0</v>
      </c>
      <c r="H17" s="44"/>
    </row>
    <row r="18" spans="1:8" x14ac:dyDescent="0.25">
      <c r="A18" s="41">
        <v>2</v>
      </c>
      <c r="B18" s="45">
        <f t="shared" ref="B18:B81" si="1">IF(B17,DATE(YEAR(B17),MONTH(B17)+1,1))</f>
        <v>45597</v>
      </c>
      <c r="C18" s="43">
        <f>SUM(C17-D17)</f>
        <v>0</v>
      </c>
      <c r="D18" s="43">
        <f t="shared" ref="D18:D81" si="2">IF($E$7="miesięczna",IF($E$9&lt;1,0,IF((A18-$E$10-1)&lt;0,0,(C18/($E$11-(A18-$E$10-1))))),IF($E$9&lt;1,0,0))</f>
        <v>0</v>
      </c>
      <c r="E18" s="43">
        <f t="shared" ref="E18:E81" si="3">IF($E$8="miesięczna",C18*$E$12/12,0)</f>
        <v>0</v>
      </c>
      <c r="F18" s="43">
        <f t="shared" si="0"/>
        <v>0</v>
      </c>
    </row>
    <row r="19" spans="1:8" x14ac:dyDescent="0.25">
      <c r="A19" s="41">
        <v>3</v>
      </c>
      <c r="B19" s="45">
        <f t="shared" si="1"/>
        <v>45627</v>
      </c>
      <c r="C19" s="43">
        <f t="shared" ref="C19:C82" si="4">SUM(C18-D18)</f>
        <v>0</v>
      </c>
      <c r="D19" s="43">
        <f t="shared" si="2"/>
        <v>0</v>
      </c>
      <c r="E19" s="43">
        <f t="shared" si="3"/>
        <v>0</v>
      </c>
      <c r="F19" s="43">
        <f t="shared" si="0"/>
        <v>0</v>
      </c>
    </row>
    <row r="20" spans="1:8" x14ac:dyDescent="0.25">
      <c r="A20" s="41">
        <v>4</v>
      </c>
      <c r="B20" s="45">
        <f t="shared" si="1"/>
        <v>45658</v>
      </c>
      <c r="C20" s="43">
        <f t="shared" si="4"/>
        <v>0</v>
      </c>
      <c r="D20" s="43">
        <f t="shared" si="2"/>
        <v>0</v>
      </c>
      <c r="E20" s="43">
        <f t="shared" si="3"/>
        <v>0</v>
      </c>
      <c r="F20" s="43">
        <f t="shared" si="0"/>
        <v>0</v>
      </c>
    </row>
    <row r="21" spans="1:8" x14ac:dyDescent="0.25">
      <c r="A21" s="41">
        <v>5</v>
      </c>
      <c r="B21" s="45">
        <f t="shared" si="1"/>
        <v>45689</v>
      </c>
      <c r="C21" s="43">
        <f t="shared" si="4"/>
        <v>0</v>
      </c>
      <c r="D21" s="43">
        <f t="shared" si="2"/>
        <v>0</v>
      </c>
      <c r="E21" s="43">
        <f t="shared" si="3"/>
        <v>0</v>
      </c>
      <c r="F21" s="43">
        <f t="shared" si="0"/>
        <v>0</v>
      </c>
    </row>
    <row r="22" spans="1:8" x14ac:dyDescent="0.25">
      <c r="A22" s="41">
        <v>6</v>
      </c>
      <c r="B22" s="45">
        <f t="shared" si="1"/>
        <v>45717</v>
      </c>
      <c r="C22" s="43">
        <f t="shared" si="4"/>
        <v>0</v>
      </c>
      <c r="D22" s="43">
        <f t="shared" si="2"/>
        <v>0</v>
      </c>
      <c r="E22" s="43">
        <f t="shared" si="3"/>
        <v>0</v>
      </c>
      <c r="F22" s="43">
        <f t="shared" si="0"/>
        <v>0</v>
      </c>
    </row>
    <row r="23" spans="1:8" x14ac:dyDescent="0.25">
      <c r="A23" s="41">
        <v>7</v>
      </c>
      <c r="B23" s="45">
        <f t="shared" si="1"/>
        <v>45748</v>
      </c>
      <c r="C23" s="43">
        <f t="shared" si="4"/>
        <v>0</v>
      </c>
      <c r="D23" s="43">
        <f t="shared" si="2"/>
        <v>0</v>
      </c>
      <c r="E23" s="43">
        <f t="shared" si="3"/>
        <v>0</v>
      </c>
      <c r="F23" s="43">
        <f t="shared" si="0"/>
        <v>0</v>
      </c>
    </row>
    <row r="24" spans="1:8" x14ac:dyDescent="0.25">
      <c r="A24" s="41">
        <v>8</v>
      </c>
      <c r="B24" s="45">
        <f t="shared" si="1"/>
        <v>45778</v>
      </c>
      <c r="C24" s="43">
        <f t="shared" si="4"/>
        <v>0</v>
      </c>
      <c r="D24" s="43">
        <f t="shared" si="2"/>
        <v>0</v>
      </c>
      <c r="E24" s="43">
        <f t="shared" si="3"/>
        <v>0</v>
      </c>
      <c r="F24" s="43">
        <f t="shared" si="0"/>
        <v>0</v>
      </c>
    </row>
    <row r="25" spans="1:8" x14ac:dyDescent="0.25">
      <c r="A25" s="41">
        <v>9</v>
      </c>
      <c r="B25" s="45">
        <f t="shared" si="1"/>
        <v>45809</v>
      </c>
      <c r="C25" s="43">
        <f t="shared" si="4"/>
        <v>0</v>
      </c>
      <c r="D25" s="43">
        <f t="shared" si="2"/>
        <v>0</v>
      </c>
      <c r="E25" s="43">
        <f t="shared" si="3"/>
        <v>0</v>
      </c>
      <c r="F25" s="43">
        <f t="shared" si="0"/>
        <v>0</v>
      </c>
    </row>
    <row r="26" spans="1:8" x14ac:dyDescent="0.25">
      <c r="A26" s="41">
        <v>10</v>
      </c>
      <c r="B26" s="45">
        <f t="shared" si="1"/>
        <v>45839</v>
      </c>
      <c r="C26" s="43">
        <f t="shared" si="4"/>
        <v>0</v>
      </c>
      <c r="D26" s="43">
        <f t="shared" si="2"/>
        <v>0</v>
      </c>
      <c r="E26" s="43">
        <f t="shared" si="3"/>
        <v>0</v>
      </c>
      <c r="F26" s="43">
        <f t="shared" si="0"/>
        <v>0</v>
      </c>
    </row>
    <row r="27" spans="1:8" x14ac:dyDescent="0.25">
      <c r="A27" s="41">
        <v>11</v>
      </c>
      <c r="B27" s="45">
        <f t="shared" si="1"/>
        <v>45870</v>
      </c>
      <c r="C27" s="43">
        <f t="shared" si="4"/>
        <v>0</v>
      </c>
      <c r="D27" s="43">
        <f t="shared" si="2"/>
        <v>0</v>
      </c>
      <c r="E27" s="43">
        <f t="shared" si="3"/>
        <v>0</v>
      </c>
      <c r="F27" s="43">
        <f t="shared" si="0"/>
        <v>0</v>
      </c>
    </row>
    <row r="28" spans="1:8" x14ac:dyDescent="0.25">
      <c r="A28" s="41">
        <v>12</v>
      </c>
      <c r="B28" s="45">
        <f t="shared" si="1"/>
        <v>45901</v>
      </c>
      <c r="C28" s="43">
        <f t="shared" si="4"/>
        <v>0</v>
      </c>
      <c r="D28" s="43">
        <f t="shared" si="2"/>
        <v>0</v>
      </c>
      <c r="E28" s="43">
        <f t="shared" si="3"/>
        <v>0</v>
      </c>
      <c r="F28" s="43">
        <f t="shared" si="0"/>
        <v>0</v>
      </c>
    </row>
    <row r="29" spans="1:8" x14ac:dyDescent="0.25">
      <c r="A29" s="41">
        <v>13</v>
      </c>
      <c r="B29" s="45">
        <f t="shared" si="1"/>
        <v>45931</v>
      </c>
      <c r="C29" s="43">
        <f t="shared" si="4"/>
        <v>0</v>
      </c>
      <c r="D29" s="43">
        <f t="shared" si="2"/>
        <v>0</v>
      </c>
      <c r="E29" s="43">
        <f t="shared" si="3"/>
        <v>0</v>
      </c>
      <c r="F29" s="43">
        <f t="shared" si="0"/>
        <v>0</v>
      </c>
    </row>
    <row r="30" spans="1:8" x14ac:dyDescent="0.25">
      <c r="A30" s="41">
        <v>14</v>
      </c>
      <c r="B30" s="45">
        <f t="shared" si="1"/>
        <v>45962</v>
      </c>
      <c r="C30" s="43">
        <f t="shared" si="4"/>
        <v>0</v>
      </c>
      <c r="D30" s="43">
        <f t="shared" si="2"/>
        <v>0</v>
      </c>
      <c r="E30" s="43">
        <f t="shared" si="3"/>
        <v>0</v>
      </c>
      <c r="F30" s="43">
        <f t="shared" si="0"/>
        <v>0</v>
      </c>
    </row>
    <row r="31" spans="1:8" x14ac:dyDescent="0.25">
      <c r="A31" s="41">
        <v>15</v>
      </c>
      <c r="B31" s="45">
        <f t="shared" si="1"/>
        <v>45992</v>
      </c>
      <c r="C31" s="43">
        <f t="shared" si="4"/>
        <v>0</v>
      </c>
      <c r="D31" s="43">
        <f t="shared" si="2"/>
        <v>0</v>
      </c>
      <c r="E31" s="43">
        <f t="shared" si="3"/>
        <v>0</v>
      </c>
      <c r="F31" s="43">
        <f t="shared" si="0"/>
        <v>0</v>
      </c>
    </row>
    <row r="32" spans="1:8" x14ac:dyDescent="0.25">
      <c r="A32" s="41">
        <v>16</v>
      </c>
      <c r="B32" s="45">
        <f t="shared" si="1"/>
        <v>46023</v>
      </c>
      <c r="C32" s="43">
        <f t="shared" si="4"/>
        <v>0</v>
      </c>
      <c r="D32" s="43">
        <f t="shared" si="2"/>
        <v>0</v>
      </c>
      <c r="E32" s="43">
        <f t="shared" si="3"/>
        <v>0</v>
      </c>
      <c r="F32" s="43">
        <f t="shared" si="0"/>
        <v>0</v>
      </c>
    </row>
    <row r="33" spans="1:6" x14ac:dyDescent="0.25">
      <c r="A33" s="41">
        <v>17</v>
      </c>
      <c r="B33" s="45">
        <f t="shared" si="1"/>
        <v>46054</v>
      </c>
      <c r="C33" s="43">
        <f t="shared" si="4"/>
        <v>0</v>
      </c>
      <c r="D33" s="43">
        <f t="shared" si="2"/>
        <v>0</v>
      </c>
      <c r="E33" s="43">
        <f t="shared" si="3"/>
        <v>0</v>
      </c>
      <c r="F33" s="43">
        <f t="shared" si="0"/>
        <v>0</v>
      </c>
    </row>
    <row r="34" spans="1:6" x14ac:dyDescent="0.25">
      <c r="A34" s="41">
        <v>18</v>
      </c>
      <c r="B34" s="45">
        <f t="shared" si="1"/>
        <v>46082</v>
      </c>
      <c r="C34" s="43">
        <f t="shared" si="4"/>
        <v>0</v>
      </c>
      <c r="D34" s="43">
        <f t="shared" si="2"/>
        <v>0</v>
      </c>
      <c r="E34" s="43">
        <f t="shared" si="3"/>
        <v>0</v>
      </c>
      <c r="F34" s="43">
        <f t="shared" si="0"/>
        <v>0</v>
      </c>
    </row>
    <row r="35" spans="1:6" x14ac:dyDescent="0.25">
      <c r="A35" s="41">
        <v>19</v>
      </c>
      <c r="B35" s="45">
        <f t="shared" si="1"/>
        <v>46113</v>
      </c>
      <c r="C35" s="43">
        <f t="shared" si="4"/>
        <v>0</v>
      </c>
      <c r="D35" s="43">
        <f t="shared" si="2"/>
        <v>0</v>
      </c>
      <c r="E35" s="43">
        <f t="shared" si="3"/>
        <v>0</v>
      </c>
      <c r="F35" s="43">
        <f t="shared" si="0"/>
        <v>0</v>
      </c>
    </row>
    <row r="36" spans="1:6" x14ac:dyDescent="0.25">
      <c r="A36" s="41">
        <v>20</v>
      </c>
      <c r="B36" s="45">
        <f t="shared" si="1"/>
        <v>46143</v>
      </c>
      <c r="C36" s="43">
        <f t="shared" si="4"/>
        <v>0</v>
      </c>
      <c r="D36" s="43">
        <f t="shared" si="2"/>
        <v>0</v>
      </c>
      <c r="E36" s="43">
        <f t="shared" si="3"/>
        <v>0</v>
      </c>
      <c r="F36" s="43">
        <f t="shared" si="0"/>
        <v>0</v>
      </c>
    </row>
    <row r="37" spans="1:6" x14ac:dyDescent="0.25">
      <c r="A37" s="41">
        <v>21</v>
      </c>
      <c r="B37" s="45">
        <f t="shared" si="1"/>
        <v>46174</v>
      </c>
      <c r="C37" s="43">
        <f t="shared" si="4"/>
        <v>0</v>
      </c>
      <c r="D37" s="43">
        <f t="shared" si="2"/>
        <v>0</v>
      </c>
      <c r="E37" s="43">
        <f t="shared" si="3"/>
        <v>0</v>
      </c>
      <c r="F37" s="43">
        <f t="shared" si="0"/>
        <v>0</v>
      </c>
    </row>
    <row r="38" spans="1:6" x14ac:dyDescent="0.25">
      <c r="A38" s="41">
        <v>22</v>
      </c>
      <c r="B38" s="45">
        <f t="shared" si="1"/>
        <v>46204</v>
      </c>
      <c r="C38" s="43">
        <f t="shared" si="4"/>
        <v>0</v>
      </c>
      <c r="D38" s="43">
        <f t="shared" si="2"/>
        <v>0</v>
      </c>
      <c r="E38" s="43">
        <f t="shared" si="3"/>
        <v>0</v>
      </c>
      <c r="F38" s="43">
        <f t="shared" si="0"/>
        <v>0</v>
      </c>
    </row>
    <row r="39" spans="1:6" x14ac:dyDescent="0.25">
      <c r="A39" s="41">
        <v>23</v>
      </c>
      <c r="B39" s="45">
        <f t="shared" si="1"/>
        <v>46235</v>
      </c>
      <c r="C39" s="43">
        <f t="shared" si="4"/>
        <v>0</v>
      </c>
      <c r="D39" s="43">
        <f t="shared" si="2"/>
        <v>0</v>
      </c>
      <c r="E39" s="43">
        <f t="shared" si="3"/>
        <v>0</v>
      </c>
      <c r="F39" s="43">
        <f t="shared" si="0"/>
        <v>0</v>
      </c>
    </row>
    <row r="40" spans="1:6" x14ac:dyDescent="0.25">
      <c r="A40" s="41">
        <v>24</v>
      </c>
      <c r="B40" s="45">
        <f t="shared" si="1"/>
        <v>46266</v>
      </c>
      <c r="C40" s="43">
        <f t="shared" si="4"/>
        <v>0</v>
      </c>
      <c r="D40" s="43">
        <f t="shared" si="2"/>
        <v>0</v>
      </c>
      <c r="E40" s="43">
        <f t="shared" si="3"/>
        <v>0</v>
      </c>
      <c r="F40" s="43">
        <f t="shared" si="0"/>
        <v>0</v>
      </c>
    </row>
    <row r="41" spans="1:6" x14ac:dyDescent="0.25">
      <c r="A41" s="41">
        <v>25</v>
      </c>
      <c r="B41" s="45">
        <f t="shared" si="1"/>
        <v>46296</v>
      </c>
      <c r="C41" s="43">
        <f t="shared" si="4"/>
        <v>0</v>
      </c>
      <c r="D41" s="43">
        <f t="shared" si="2"/>
        <v>0</v>
      </c>
      <c r="E41" s="43">
        <f t="shared" si="3"/>
        <v>0</v>
      </c>
      <c r="F41" s="43">
        <f t="shared" si="0"/>
        <v>0</v>
      </c>
    </row>
    <row r="42" spans="1:6" x14ac:dyDescent="0.25">
      <c r="A42" s="41">
        <v>26</v>
      </c>
      <c r="B42" s="45">
        <f t="shared" si="1"/>
        <v>46327</v>
      </c>
      <c r="C42" s="43">
        <f t="shared" si="4"/>
        <v>0</v>
      </c>
      <c r="D42" s="43">
        <f t="shared" si="2"/>
        <v>0</v>
      </c>
      <c r="E42" s="43">
        <f t="shared" si="3"/>
        <v>0</v>
      </c>
      <c r="F42" s="43">
        <f t="shared" si="0"/>
        <v>0</v>
      </c>
    </row>
    <row r="43" spans="1:6" x14ac:dyDescent="0.25">
      <c r="A43" s="41">
        <v>27</v>
      </c>
      <c r="B43" s="45">
        <f t="shared" si="1"/>
        <v>46357</v>
      </c>
      <c r="C43" s="43">
        <f t="shared" si="4"/>
        <v>0</v>
      </c>
      <c r="D43" s="43">
        <f t="shared" si="2"/>
        <v>0</v>
      </c>
      <c r="E43" s="43">
        <f t="shared" si="3"/>
        <v>0</v>
      </c>
      <c r="F43" s="43">
        <f t="shared" si="0"/>
        <v>0</v>
      </c>
    </row>
    <row r="44" spans="1:6" x14ac:dyDescent="0.25">
      <c r="A44" s="41">
        <v>28</v>
      </c>
      <c r="B44" s="45">
        <f t="shared" si="1"/>
        <v>46388</v>
      </c>
      <c r="C44" s="43">
        <f t="shared" si="4"/>
        <v>0</v>
      </c>
      <c r="D44" s="43">
        <f t="shared" si="2"/>
        <v>0</v>
      </c>
      <c r="E44" s="43">
        <f t="shared" si="3"/>
        <v>0</v>
      </c>
      <c r="F44" s="43">
        <f t="shared" si="0"/>
        <v>0</v>
      </c>
    </row>
    <row r="45" spans="1:6" x14ac:dyDescent="0.25">
      <c r="A45" s="41">
        <v>29</v>
      </c>
      <c r="B45" s="45">
        <f t="shared" si="1"/>
        <v>46419</v>
      </c>
      <c r="C45" s="43">
        <f t="shared" si="4"/>
        <v>0</v>
      </c>
      <c r="D45" s="43">
        <f t="shared" si="2"/>
        <v>0</v>
      </c>
      <c r="E45" s="43">
        <f t="shared" si="3"/>
        <v>0</v>
      </c>
      <c r="F45" s="43">
        <f t="shared" si="0"/>
        <v>0</v>
      </c>
    </row>
    <row r="46" spans="1:6" x14ac:dyDescent="0.25">
      <c r="A46" s="41">
        <v>30</v>
      </c>
      <c r="B46" s="45">
        <f t="shared" si="1"/>
        <v>46447</v>
      </c>
      <c r="C46" s="43">
        <f t="shared" si="4"/>
        <v>0</v>
      </c>
      <c r="D46" s="43">
        <f t="shared" si="2"/>
        <v>0</v>
      </c>
      <c r="E46" s="43">
        <f t="shared" si="3"/>
        <v>0</v>
      </c>
      <c r="F46" s="43">
        <f t="shared" si="0"/>
        <v>0</v>
      </c>
    </row>
    <row r="47" spans="1:6" x14ac:dyDescent="0.25">
      <c r="A47" s="41">
        <v>31</v>
      </c>
      <c r="B47" s="45">
        <f t="shared" si="1"/>
        <v>46478</v>
      </c>
      <c r="C47" s="43">
        <f t="shared" si="4"/>
        <v>0</v>
      </c>
      <c r="D47" s="43">
        <f t="shared" si="2"/>
        <v>0</v>
      </c>
      <c r="E47" s="43">
        <f t="shared" si="3"/>
        <v>0</v>
      </c>
      <c r="F47" s="43">
        <f t="shared" si="0"/>
        <v>0</v>
      </c>
    </row>
    <row r="48" spans="1:6" x14ac:dyDescent="0.25">
      <c r="A48" s="41">
        <v>32</v>
      </c>
      <c r="B48" s="45">
        <f t="shared" si="1"/>
        <v>46508</v>
      </c>
      <c r="C48" s="43">
        <f t="shared" si="4"/>
        <v>0</v>
      </c>
      <c r="D48" s="43">
        <f t="shared" si="2"/>
        <v>0</v>
      </c>
      <c r="E48" s="43">
        <f t="shared" si="3"/>
        <v>0</v>
      </c>
      <c r="F48" s="43">
        <f t="shared" si="0"/>
        <v>0</v>
      </c>
    </row>
    <row r="49" spans="1:6" x14ac:dyDescent="0.25">
      <c r="A49" s="41">
        <v>33</v>
      </c>
      <c r="B49" s="45">
        <f t="shared" si="1"/>
        <v>46539</v>
      </c>
      <c r="C49" s="43">
        <f t="shared" si="4"/>
        <v>0</v>
      </c>
      <c r="D49" s="43">
        <f t="shared" si="2"/>
        <v>0</v>
      </c>
      <c r="E49" s="43">
        <f t="shared" si="3"/>
        <v>0</v>
      </c>
      <c r="F49" s="43">
        <f t="shared" si="0"/>
        <v>0</v>
      </c>
    </row>
    <row r="50" spans="1:6" x14ac:dyDescent="0.25">
      <c r="A50" s="41">
        <v>34</v>
      </c>
      <c r="B50" s="45">
        <f t="shared" si="1"/>
        <v>46569</v>
      </c>
      <c r="C50" s="43">
        <f t="shared" si="4"/>
        <v>0</v>
      </c>
      <c r="D50" s="43">
        <f t="shared" si="2"/>
        <v>0</v>
      </c>
      <c r="E50" s="43">
        <f t="shared" si="3"/>
        <v>0</v>
      </c>
      <c r="F50" s="43">
        <f t="shared" si="0"/>
        <v>0</v>
      </c>
    </row>
    <row r="51" spans="1:6" x14ac:dyDescent="0.25">
      <c r="A51" s="41">
        <v>35</v>
      </c>
      <c r="B51" s="45">
        <f t="shared" si="1"/>
        <v>46600</v>
      </c>
      <c r="C51" s="43">
        <f t="shared" si="4"/>
        <v>0</v>
      </c>
      <c r="D51" s="43">
        <f t="shared" si="2"/>
        <v>0</v>
      </c>
      <c r="E51" s="43">
        <f t="shared" si="3"/>
        <v>0</v>
      </c>
      <c r="F51" s="43">
        <f t="shared" si="0"/>
        <v>0</v>
      </c>
    </row>
    <row r="52" spans="1:6" x14ac:dyDescent="0.25">
      <c r="A52" s="41">
        <v>36</v>
      </c>
      <c r="B52" s="45">
        <f t="shared" si="1"/>
        <v>46631</v>
      </c>
      <c r="C52" s="43">
        <f t="shared" si="4"/>
        <v>0</v>
      </c>
      <c r="D52" s="43">
        <f t="shared" si="2"/>
        <v>0</v>
      </c>
      <c r="E52" s="43">
        <f t="shared" si="3"/>
        <v>0</v>
      </c>
      <c r="F52" s="43">
        <f t="shared" si="0"/>
        <v>0</v>
      </c>
    </row>
    <row r="53" spans="1:6" x14ac:dyDescent="0.25">
      <c r="A53" s="41">
        <v>37</v>
      </c>
      <c r="B53" s="45">
        <f t="shared" si="1"/>
        <v>46661</v>
      </c>
      <c r="C53" s="43">
        <f t="shared" si="4"/>
        <v>0</v>
      </c>
      <c r="D53" s="43">
        <f t="shared" si="2"/>
        <v>0</v>
      </c>
      <c r="E53" s="43">
        <f t="shared" si="3"/>
        <v>0</v>
      </c>
      <c r="F53" s="43">
        <f t="shared" si="0"/>
        <v>0</v>
      </c>
    </row>
    <row r="54" spans="1:6" x14ac:dyDescent="0.25">
      <c r="A54" s="41">
        <v>38</v>
      </c>
      <c r="B54" s="45">
        <f t="shared" si="1"/>
        <v>46692</v>
      </c>
      <c r="C54" s="43">
        <f t="shared" si="4"/>
        <v>0</v>
      </c>
      <c r="D54" s="43">
        <f t="shared" si="2"/>
        <v>0</v>
      </c>
      <c r="E54" s="43">
        <f t="shared" si="3"/>
        <v>0</v>
      </c>
      <c r="F54" s="43">
        <f t="shared" si="0"/>
        <v>0</v>
      </c>
    </row>
    <row r="55" spans="1:6" x14ac:dyDescent="0.25">
      <c r="A55" s="41">
        <v>39</v>
      </c>
      <c r="B55" s="45">
        <f t="shared" si="1"/>
        <v>46722</v>
      </c>
      <c r="C55" s="43">
        <f t="shared" si="4"/>
        <v>0</v>
      </c>
      <c r="D55" s="43">
        <f t="shared" si="2"/>
        <v>0</v>
      </c>
      <c r="E55" s="43">
        <f t="shared" si="3"/>
        <v>0</v>
      </c>
      <c r="F55" s="43">
        <f t="shared" si="0"/>
        <v>0</v>
      </c>
    </row>
    <row r="56" spans="1:6" x14ac:dyDescent="0.25">
      <c r="A56" s="41">
        <v>40</v>
      </c>
      <c r="B56" s="45">
        <f t="shared" si="1"/>
        <v>46753</v>
      </c>
      <c r="C56" s="43">
        <f t="shared" si="4"/>
        <v>0</v>
      </c>
      <c r="D56" s="43">
        <f t="shared" si="2"/>
        <v>0</v>
      </c>
      <c r="E56" s="43">
        <f t="shared" si="3"/>
        <v>0</v>
      </c>
      <c r="F56" s="43">
        <f t="shared" si="0"/>
        <v>0</v>
      </c>
    </row>
    <row r="57" spans="1:6" x14ac:dyDescent="0.25">
      <c r="A57" s="41">
        <v>41</v>
      </c>
      <c r="B57" s="45">
        <f t="shared" si="1"/>
        <v>46784</v>
      </c>
      <c r="C57" s="43">
        <f t="shared" si="4"/>
        <v>0</v>
      </c>
      <c r="D57" s="43">
        <f t="shared" si="2"/>
        <v>0</v>
      </c>
      <c r="E57" s="43">
        <f t="shared" si="3"/>
        <v>0</v>
      </c>
      <c r="F57" s="43">
        <f t="shared" si="0"/>
        <v>0</v>
      </c>
    </row>
    <row r="58" spans="1:6" x14ac:dyDescent="0.25">
      <c r="A58" s="41">
        <v>42</v>
      </c>
      <c r="B58" s="45">
        <f t="shared" si="1"/>
        <v>46813</v>
      </c>
      <c r="C58" s="43">
        <f t="shared" si="4"/>
        <v>0</v>
      </c>
      <c r="D58" s="43">
        <f t="shared" si="2"/>
        <v>0</v>
      </c>
      <c r="E58" s="43">
        <f t="shared" si="3"/>
        <v>0</v>
      </c>
      <c r="F58" s="43">
        <f t="shared" si="0"/>
        <v>0</v>
      </c>
    </row>
    <row r="59" spans="1:6" x14ac:dyDescent="0.25">
      <c r="A59" s="41">
        <v>43</v>
      </c>
      <c r="B59" s="45">
        <f t="shared" si="1"/>
        <v>46844</v>
      </c>
      <c r="C59" s="43">
        <f t="shared" si="4"/>
        <v>0</v>
      </c>
      <c r="D59" s="43">
        <f t="shared" si="2"/>
        <v>0</v>
      </c>
      <c r="E59" s="43">
        <f t="shared" si="3"/>
        <v>0</v>
      </c>
      <c r="F59" s="43">
        <f t="shared" si="0"/>
        <v>0</v>
      </c>
    </row>
    <row r="60" spans="1:6" x14ac:dyDescent="0.25">
      <c r="A60" s="41">
        <v>44</v>
      </c>
      <c r="B60" s="45">
        <f t="shared" si="1"/>
        <v>46874</v>
      </c>
      <c r="C60" s="43">
        <f t="shared" si="4"/>
        <v>0</v>
      </c>
      <c r="D60" s="43">
        <f t="shared" si="2"/>
        <v>0</v>
      </c>
      <c r="E60" s="43">
        <f t="shared" si="3"/>
        <v>0</v>
      </c>
      <c r="F60" s="43">
        <f t="shared" si="0"/>
        <v>0</v>
      </c>
    </row>
    <row r="61" spans="1:6" x14ac:dyDescent="0.25">
      <c r="A61" s="41">
        <v>45</v>
      </c>
      <c r="B61" s="45">
        <f t="shared" si="1"/>
        <v>46905</v>
      </c>
      <c r="C61" s="43">
        <f t="shared" si="4"/>
        <v>0</v>
      </c>
      <c r="D61" s="43">
        <f t="shared" si="2"/>
        <v>0</v>
      </c>
      <c r="E61" s="43">
        <f t="shared" si="3"/>
        <v>0</v>
      </c>
      <c r="F61" s="43">
        <f t="shared" si="0"/>
        <v>0</v>
      </c>
    </row>
    <row r="62" spans="1:6" x14ac:dyDescent="0.25">
      <c r="A62" s="41">
        <v>46</v>
      </c>
      <c r="B62" s="45">
        <f t="shared" si="1"/>
        <v>46935</v>
      </c>
      <c r="C62" s="43">
        <f t="shared" si="4"/>
        <v>0</v>
      </c>
      <c r="D62" s="43">
        <f t="shared" si="2"/>
        <v>0</v>
      </c>
      <c r="E62" s="43">
        <f t="shared" si="3"/>
        <v>0</v>
      </c>
      <c r="F62" s="43">
        <f t="shared" si="0"/>
        <v>0</v>
      </c>
    </row>
    <row r="63" spans="1:6" x14ac:dyDescent="0.25">
      <c r="A63" s="41">
        <v>47</v>
      </c>
      <c r="B63" s="45">
        <f t="shared" si="1"/>
        <v>46966</v>
      </c>
      <c r="C63" s="43">
        <f t="shared" si="4"/>
        <v>0</v>
      </c>
      <c r="D63" s="43">
        <f t="shared" si="2"/>
        <v>0</v>
      </c>
      <c r="E63" s="43">
        <f t="shared" si="3"/>
        <v>0</v>
      </c>
      <c r="F63" s="43">
        <f t="shared" si="0"/>
        <v>0</v>
      </c>
    </row>
    <row r="64" spans="1:6" x14ac:dyDescent="0.25">
      <c r="A64" s="41">
        <v>48</v>
      </c>
      <c r="B64" s="45">
        <f t="shared" si="1"/>
        <v>46997</v>
      </c>
      <c r="C64" s="43">
        <f t="shared" si="4"/>
        <v>0</v>
      </c>
      <c r="D64" s="43">
        <f t="shared" si="2"/>
        <v>0</v>
      </c>
      <c r="E64" s="43">
        <f t="shared" si="3"/>
        <v>0</v>
      </c>
      <c r="F64" s="43">
        <f t="shared" si="0"/>
        <v>0</v>
      </c>
    </row>
    <row r="65" spans="1:6" x14ac:dyDescent="0.25">
      <c r="A65" s="41">
        <v>49</v>
      </c>
      <c r="B65" s="45">
        <f t="shared" si="1"/>
        <v>47027</v>
      </c>
      <c r="C65" s="43">
        <f t="shared" si="4"/>
        <v>0</v>
      </c>
      <c r="D65" s="43">
        <f t="shared" si="2"/>
        <v>0</v>
      </c>
      <c r="E65" s="43">
        <f t="shared" si="3"/>
        <v>0</v>
      </c>
      <c r="F65" s="43">
        <f t="shared" si="0"/>
        <v>0</v>
      </c>
    </row>
    <row r="66" spans="1:6" x14ac:dyDescent="0.25">
      <c r="A66" s="41">
        <v>50</v>
      </c>
      <c r="B66" s="45">
        <f t="shared" si="1"/>
        <v>47058</v>
      </c>
      <c r="C66" s="43">
        <f t="shared" si="4"/>
        <v>0</v>
      </c>
      <c r="D66" s="43">
        <f t="shared" si="2"/>
        <v>0</v>
      </c>
      <c r="E66" s="43">
        <f t="shared" si="3"/>
        <v>0</v>
      </c>
      <c r="F66" s="43">
        <f t="shared" si="0"/>
        <v>0</v>
      </c>
    </row>
    <row r="67" spans="1:6" x14ac:dyDescent="0.25">
      <c r="A67" s="41">
        <v>51</v>
      </c>
      <c r="B67" s="45">
        <f t="shared" si="1"/>
        <v>47088</v>
      </c>
      <c r="C67" s="43">
        <f t="shared" si="4"/>
        <v>0</v>
      </c>
      <c r="D67" s="43">
        <f t="shared" si="2"/>
        <v>0</v>
      </c>
      <c r="E67" s="43">
        <f t="shared" si="3"/>
        <v>0</v>
      </c>
      <c r="F67" s="43">
        <f t="shared" si="0"/>
        <v>0</v>
      </c>
    </row>
    <row r="68" spans="1:6" x14ac:dyDescent="0.25">
      <c r="A68" s="41">
        <v>52</v>
      </c>
      <c r="B68" s="45">
        <f t="shared" si="1"/>
        <v>47119</v>
      </c>
      <c r="C68" s="43">
        <f t="shared" si="4"/>
        <v>0</v>
      </c>
      <c r="D68" s="43">
        <f t="shared" si="2"/>
        <v>0</v>
      </c>
      <c r="E68" s="43">
        <f t="shared" si="3"/>
        <v>0</v>
      </c>
      <c r="F68" s="43">
        <f t="shared" si="0"/>
        <v>0</v>
      </c>
    </row>
    <row r="69" spans="1:6" x14ac:dyDescent="0.25">
      <c r="A69" s="41">
        <v>53</v>
      </c>
      <c r="B69" s="45">
        <f t="shared" si="1"/>
        <v>47150</v>
      </c>
      <c r="C69" s="43">
        <f t="shared" si="4"/>
        <v>0</v>
      </c>
      <c r="D69" s="43">
        <f t="shared" si="2"/>
        <v>0</v>
      </c>
      <c r="E69" s="43">
        <f t="shared" si="3"/>
        <v>0</v>
      </c>
      <c r="F69" s="43">
        <f t="shared" si="0"/>
        <v>0</v>
      </c>
    </row>
    <row r="70" spans="1:6" x14ac:dyDescent="0.25">
      <c r="A70" s="41">
        <v>54</v>
      </c>
      <c r="B70" s="45">
        <f t="shared" si="1"/>
        <v>47178</v>
      </c>
      <c r="C70" s="43">
        <f t="shared" si="4"/>
        <v>0</v>
      </c>
      <c r="D70" s="43">
        <f t="shared" si="2"/>
        <v>0</v>
      </c>
      <c r="E70" s="43">
        <f t="shared" si="3"/>
        <v>0</v>
      </c>
      <c r="F70" s="43">
        <f t="shared" si="0"/>
        <v>0</v>
      </c>
    </row>
    <row r="71" spans="1:6" x14ac:dyDescent="0.25">
      <c r="A71" s="41">
        <v>55</v>
      </c>
      <c r="B71" s="45">
        <f t="shared" si="1"/>
        <v>47209</v>
      </c>
      <c r="C71" s="43">
        <f t="shared" si="4"/>
        <v>0</v>
      </c>
      <c r="D71" s="43">
        <f t="shared" si="2"/>
        <v>0</v>
      </c>
      <c r="E71" s="43">
        <f t="shared" si="3"/>
        <v>0</v>
      </c>
      <c r="F71" s="43">
        <f t="shared" si="0"/>
        <v>0</v>
      </c>
    </row>
    <row r="72" spans="1:6" x14ac:dyDescent="0.25">
      <c r="A72" s="41">
        <v>56</v>
      </c>
      <c r="B72" s="45">
        <f t="shared" si="1"/>
        <v>47239</v>
      </c>
      <c r="C72" s="43">
        <f t="shared" si="4"/>
        <v>0</v>
      </c>
      <c r="D72" s="43">
        <f t="shared" si="2"/>
        <v>0</v>
      </c>
      <c r="E72" s="43">
        <f t="shared" si="3"/>
        <v>0</v>
      </c>
      <c r="F72" s="43">
        <f t="shared" si="0"/>
        <v>0</v>
      </c>
    </row>
    <row r="73" spans="1:6" x14ac:dyDescent="0.25">
      <c r="A73" s="41">
        <v>57</v>
      </c>
      <c r="B73" s="45">
        <f t="shared" si="1"/>
        <v>47270</v>
      </c>
      <c r="C73" s="43">
        <f t="shared" si="4"/>
        <v>0</v>
      </c>
      <c r="D73" s="43">
        <f t="shared" si="2"/>
        <v>0</v>
      </c>
      <c r="E73" s="43">
        <f t="shared" si="3"/>
        <v>0</v>
      </c>
      <c r="F73" s="43">
        <f t="shared" si="0"/>
        <v>0</v>
      </c>
    </row>
    <row r="74" spans="1:6" x14ac:dyDescent="0.25">
      <c r="A74" s="41">
        <v>58</v>
      </c>
      <c r="B74" s="45">
        <f t="shared" si="1"/>
        <v>47300</v>
      </c>
      <c r="C74" s="43">
        <f t="shared" si="4"/>
        <v>0</v>
      </c>
      <c r="D74" s="43">
        <f t="shared" si="2"/>
        <v>0</v>
      </c>
      <c r="E74" s="43">
        <f t="shared" si="3"/>
        <v>0</v>
      </c>
      <c r="F74" s="43">
        <f t="shared" si="0"/>
        <v>0</v>
      </c>
    </row>
    <row r="75" spans="1:6" x14ac:dyDescent="0.25">
      <c r="A75" s="41">
        <v>59</v>
      </c>
      <c r="B75" s="45">
        <f t="shared" si="1"/>
        <v>47331</v>
      </c>
      <c r="C75" s="43">
        <f t="shared" si="4"/>
        <v>0</v>
      </c>
      <c r="D75" s="43">
        <f t="shared" si="2"/>
        <v>0</v>
      </c>
      <c r="E75" s="43">
        <f t="shared" si="3"/>
        <v>0</v>
      </c>
      <c r="F75" s="43">
        <f t="shared" si="0"/>
        <v>0</v>
      </c>
    </row>
    <row r="76" spans="1:6" x14ac:dyDescent="0.25">
      <c r="A76" s="41">
        <v>60</v>
      </c>
      <c r="B76" s="45">
        <f t="shared" si="1"/>
        <v>47362</v>
      </c>
      <c r="C76" s="43">
        <f t="shared" si="4"/>
        <v>0</v>
      </c>
      <c r="D76" s="43">
        <f t="shared" si="2"/>
        <v>0</v>
      </c>
      <c r="E76" s="43">
        <f t="shared" si="3"/>
        <v>0</v>
      </c>
      <c r="F76" s="43">
        <f t="shared" si="0"/>
        <v>0</v>
      </c>
    </row>
    <row r="77" spans="1:6" x14ac:dyDescent="0.25">
      <c r="A77" s="41">
        <v>61</v>
      </c>
      <c r="B77" s="45">
        <f t="shared" si="1"/>
        <v>47392</v>
      </c>
      <c r="C77" s="43">
        <f t="shared" si="4"/>
        <v>0</v>
      </c>
      <c r="D77" s="43">
        <f t="shared" si="2"/>
        <v>0</v>
      </c>
      <c r="E77" s="43">
        <f t="shared" si="3"/>
        <v>0</v>
      </c>
      <c r="F77" s="43">
        <f t="shared" si="0"/>
        <v>0</v>
      </c>
    </row>
    <row r="78" spans="1:6" x14ac:dyDescent="0.25">
      <c r="A78" s="41">
        <v>62</v>
      </c>
      <c r="B78" s="45">
        <f t="shared" si="1"/>
        <v>47423</v>
      </c>
      <c r="C78" s="43">
        <f t="shared" si="4"/>
        <v>0</v>
      </c>
      <c r="D78" s="43">
        <f t="shared" si="2"/>
        <v>0</v>
      </c>
      <c r="E78" s="43">
        <f t="shared" si="3"/>
        <v>0</v>
      </c>
      <c r="F78" s="43">
        <f t="shared" si="0"/>
        <v>0</v>
      </c>
    </row>
    <row r="79" spans="1:6" ht="14.25" customHeight="1" x14ac:dyDescent="0.25">
      <c r="A79" s="41">
        <v>63</v>
      </c>
      <c r="B79" s="45">
        <f t="shared" si="1"/>
        <v>47453</v>
      </c>
      <c r="C79" s="43">
        <f t="shared" si="4"/>
        <v>0</v>
      </c>
      <c r="D79" s="43">
        <f t="shared" si="2"/>
        <v>0</v>
      </c>
      <c r="E79" s="43">
        <f t="shared" si="3"/>
        <v>0</v>
      </c>
      <c r="F79" s="43">
        <f t="shared" si="0"/>
        <v>0</v>
      </c>
    </row>
    <row r="80" spans="1:6" x14ac:dyDescent="0.25">
      <c r="A80" s="41">
        <v>64</v>
      </c>
      <c r="B80" s="45">
        <f t="shared" si="1"/>
        <v>47484</v>
      </c>
      <c r="C80" s="43">
        <f t="shared" si="4"/>
        <v>0</v>
      </c>
      <c r="D80" s="43">
        <f t="shared" si="2"/>
        <v>0</v>
      </c>
      <c r="E80" s="43">
        <f t="shared" si="3"/>
        <v>0</v>
      </c>
      <c r="F80" s="43">
        <f t="shared" si="0"/>
        <v>0</v>
      </c>
    </row>
    <row r="81" spans="1:6" ht="16.5" customHeight="1" x14ac:dyDescent="0.25">
      <c r="A81" s="41">
        <v>65</v>
      </c>
      <c r="B81" s="45">
        <f t="shared" si="1"/>
        <v>47515</v>
      </c>
      <c r="C81" s="43">
        <f t="shared" si="4"/>
        <v>0</v>
      </c>
      <c r="D81" s="43">
        <f t="shared" si="2"/>
        <v>0</v>
      </c>
      <c r="E81" s="43">
        <f t="shared" si="3"/>
        <v>0</v>
      </c>
      <c r="F81" s="43">
        <f t="shared" ref="F81:F100" si="5">SUM(D81:E81)</f>
        <v>0</v>
      </c>
    </row>
    <row r="82" spans="1:6" x14ac:dyDescent="0.25">
      <c r="A82" s="41">
        <v>66</v>
      </c>
      <c r="B82" s="45">
        <f t="shared" ref="B82:B100" si="6">IF(B81,DATE(YEAR(B81),MONTH(B81)+1,1))</f>
        <v>47543</v>
      </c>
      <c r="C82" s="43">
        <f t="shared" si="4"/>
        <v>0</v>
      </c>
      <c r="D82" s="43">
        <f t="shared" ref="D82:D100" si="7">IF($E$7="miesięczna",IF($E$9&lt;1,0,IF((A82-$E$10-1)&lt;0,0,(C82/($E$11-(A82-$E$10-1))))),IF($E$9&lt;1,0,0))</f>
        <v>0</v>
      </c>
      <c r="E82" s="43">
        <f t="shared" ref="E82:E100" si="8">IF($E$8="miesięczna",C82*$E$12/12,0)</f>
        <v>0</v>
      </c>
      <c r="F82" s="43">
        <f t="shared" si="5"/>
        <v>0</v>
      </c>
    </row>
    <row r="83" spans="1:6" x14ac:dyDescent="0.25">
      <c r="A83" s="41">
        <v>67</v>
      </c>
      <c r="B83" s="45">
        <f t="shared" si="6"/>
        <v>47574</v>
      </c>
      <c r="C83" s="43">
        <f t="shared" ref="C83:C100" si="9">SUM(C82-D82)</f>
        <v>0</v>
      </c>
      <c r="D83" s="43">
        <f t="shared" si="7"/>
        <v>0</v>
      </c>
      <c r="E83" s="43">
        <f t="shared" si="8"/>
        <v>0</v>
      </c>
      <c r="F83" s="43">
        <f t="shared" si="5"/>
        <v>0</v>
      </c>
    </row>
    <row r="84" spans="1:6" x14ac:dyDescent="0.25">
      <c r="A84" s="41">
        <v>68</v>
      </c>
      <c r="B84" s="45">
        <f t="shared" si="6"/>
        <v>47604</v>
      </c>
      <c r="C84" s="43">
        <f t="shared" si="9"/>
        <v>0</v>
      </c>
      <c r="D84" s="43">
        <f t="shared" si="7"/>
        <v>0</v>
      </c>
      <c r="E84" s="43">
        <f t="shared" si="8"/>
        <v>0</v>
      </c>
      <c r="F84" s="43">
        <f t="shared" si="5"/>
        <v>0</v>
      </c>
    </row>
    <row r="85" spans="1:6" x14ac:dyDescent="0.25">
      <c r="A85" s="41">
        <v>69</v>
      </c>
      <c r="B85" s="45">
        <f t="shared" si="6"/>
        <v>47635</v>
      </c>
      <c r="C85" s="43">
        <f t="shared" si="9"/>
        <v>0</v>
      </c>
      <c r="D85" s="43">
        <f t="shared" si="7"/>
        <v>0</v>
      </c>
      <c r="E85" s="43">
        <f t="shared" si="8"/>
        <v>0</v>
      </c>
      <c r="F85" s="43">
        <f t="shared" si="5"/>
        <v>0</v>
      </c>
    </row>
    <row r="86" spans="1:6" ht="18.75" customHeight="1" x14ac:dyDescent="0.25">
      <c r="A86" s="41">
        <v>70</v>
      </c>
      <c r="B86" s="45">
        <f t="shared" si="6"/>
        <v>47665</v>
      </c>
      <c r="C86" s="43">
        <f t="shared" si="9"/>
        <v>0</v>
      </c>
      <c r="D86" s="43">
        <f t="shared" si="7"/>
        <v>0</v>
      </c>
      <c r="E86" s="43">
        <f t="shared" si="8"/>
        <v>0</v>
      </c>
      <c r="F86" s="43">
        <f t="shared" si="5"/>
        <v>0</v>
      </c>
    </row>
    <row r="87" spans="1:6" x14ac:dyDescent="0.25">
      <c r="A87" s="41">
        <v>71</v>
      </c>
      <c r="B87" s="45">
        <f t="shared" si="6"/>
        <v>47696</v>
      </c>
      <c r="C87" s="43">
        <f t="shared" si="9"/>
        <v>0</v>
      </c>
      <c r="D87" s="43">
        <f t="shared" si="7"/>
        <v>0</v>
      </c>
      <c r="E87" s="43">
        <f t="shared" si="8"/>
        <v>0</v>
      </c>
      <c r="F87" s="43">
        <f t="shared" si="5"/>
        <v>0</v>
      </c>
    </row>
    <row r="88" spans="1:6" x14ac:dyDescent="0.25">
      <c r="A88" s="41">
        <v>72</v>
      </c>
      <c r="B88" s="45">
        <f t="shared" si="6"/>
        <v>47727</v>
      </c>
      <c r="C88" s="43">
        <f t="shared" si="9"/>
        <v>0</v>
      </c>
      <c r="D88" s="43">
        <f t="shared" si="7"/>
        <v>0</v>
      </c>
      <c r="E88" s="43">
        <f t="shared" si="8"/>
        <v>0</v>
      </c>
      <c r="F88" s="43">
        <f t="shared" si="5"/>
        <v>0</v>
      </c>
    </row>
    <row r="89" spans="1:6" x14ac:dyDescent="0.25">
      <c r="A89" s="41">
        <v>73</v>
      </c>
      <c r="B89" s="45">
        <f t="shared" si="6"/>
        <v>47757</v>
      </c>
      <c r="C89" s="43">
        <f t="shared" si="9"/>
        <v>0</v>
      </c>
      <c r="D89" s="43">
        <f t="shared" si="7"/>
        <v>0</v>
      </c>
      <c r="E89" s="43">
        <f t="shared" si="8"/>
        <v>0</v>
      </c>
      <c r="F89" s="43">
        <f t="shared" si="5"/>
        <v>0</v>
      </c>
    </row>
    <row r="90" spans="1:6" x14ac:dyDescent="0.25">
      <c r="A90" s="41">
        <v>74</v>
      </c>
      <c r="B90" s="45">
        <f t="shared" si="6"/>
        <v>47788</v>
      </c>
      <c r="C90" s="43">
        <f t="shared" si="9"/>
        <v>0</v>
      </c>
      <c r="D90" s="43">
        <f t="shared" si="7"/>
        <v>0</v>
      </c>
      <c r="E90" s="43">
        <f t="shared" si="8"/>
        <v>0</v>
      </c>
      <c r="F90" s="43">
        <f t="shared" si="5"/>
        <v>0</v>
      </c>
    </row>
    <row r="91" spans="1:6" x14ac:dyDescent="0.25">
      <c r="A91" s="41">
        <v>75</v>
      </c>
      <c r="B91" s="45">
        <f t="shared" si="6"/>
        <v>47818</v>
      </c>
      <c r="C91" s="43">
        <f t="shared" si="9"/>
        <v>0</v>
      </c>
      <c r="D91" s="43">
        <f t="shared" si="7"/>
        <v>0</v>
      </c>
      <c r="E91" s="43">
        <f t="shared" si="8"/>
        <v>0</v>
      </c>
      <c r="F91" s="43">
        <f t="shared" si="5"/>
        <v>0</v>
      </c>
    </row>
    <row r="92" spans="1:6" x14ac:dyDescent="0.25">
      <c r="A92" s="41">
        <v>76</v>
      </c>
      <c r="B92" s="45">
        <f t="shared" si="6"/>
        <v>47849</v>
      </c>
      <c r="C92" s="43">
        <f t="shared" si="9"/>
        <v>0</v>
      </c>
      <c r="D92" s="43">
        <f t="shared" si="7"/>
        <v>0</v>
      </c>
      <c r="E92" s="43">
        <f t="shared" si="8"/>
        <v>0</v>
      </c>
      <c r="F92" s="43">
        <f t="shared" si="5"/>
        <v>0</v>
      </c>
    </row>
    <row r="93" spans="1:6" x14ac:dyDescent="0.25">
      <c r="A93" s="41">
        <v>77</v>
      </c>
      <c r="B93" s="45">
        <f t="shared" si="6"/>
        <v>47880</v>
      </c>
      <c r="C93" s="43">
        <f t="shared" si="9"/>
        <v>0</v>
      </c>
      <c r="D93" s="43">
        <f t="shared" si="7"/>
        <v>0</v>
      </c>
      <c r="E93" s="43">
        <f t="shared" si="8"/>
        <v>0</v>
      </c>
      <c r="F93" s="43">
        <f t="shared" si="5"/>
        <v>0</v>
      </c>
    </row>
    <row r="94" spans="1:6" x14ac:dyDescent="0.25">
      <c r="A94" s="41">
        <v>78</v>
      </c>
      <c r="B94" s="45">
        <f t="shared" si="6"/>
        <v>47908</v>
      </c>
      <c r="C94" s="43">
        <f t="shared" si="9"/>
        <v>0</v>
      </c>
      <c r="D94" s="43">
        <f t="shared" si="7"/>
        <v>0</v>
      </c>
      <c r="E94" s="43">
        <f t="shared" si="8"/>
        <v>0</v>
      </c>
      <c r="F94" s="43">
        <f t="shared" si="5"/>
        <v>0</v>
      </c>
    </row>
    <row r="95" spans="1:6" x14ac:dyDescent="0.25">
      <c r="A95" s="41">
        <v>79</v>
      </c>
      <c r="B95" s="45">
        <f t="shared" si="6"/>
        <v>47939</v>
      </c>
      <c r="C95" s="43">
        <f t="shared" si="9"/>
        <v>0</v>
      </c>
      <c r="D95" s="43">
        <f t="shared" si="7"/>
        <v>0</v>
      </c>
      <c r="E95" s="43">
        <f t="shared" si="8"/>
        <v>0</v>
      </c>
      <c r="F95" s="43">
        <f t="shared" si="5"/>
        <v>0</v>
      </c>
    </row>
    <row r="96" spans="1:6" x14ac:dyDescent="0.25">
      <c r="A96" s="41">
        <v>80</v>
      </c>
      <c r="B96" s="45">
        <f t="shared" si="6"/>
        <v>47969</v>
      </c>
      <c r="C96" s="43">
        <f t="shared" si="9"/>
        <v>0</v>
      </c>
      <c r="D96" s="43">
        <f t="shared" si="7"/>
        <v>0</v>
      </c>
      <c r="E96" s="43">
        <f t="shared" si="8"/>
        <v>0</v>
      </c>
      <c r="F96" s="43">
        <f t="shared" si="5"/>
        <v>0</v>
      </c>
    </row>
    <row r="97" spans="1:6" x14ac:dyDescent="0.25">
      <c r="A97" s="41">
        <v>81</v>
      </c>
      <c r="B97" s="45">
        <f t="shared" si="6"/>
        <v>48000</v>
      </c>
      <c r="C97" s="43">
        <f t="shared" si="9"/>
        <v>0</v>
      </c>
      <c r="D97" s="43">
        <f t="shared" si="7"/>
        <v>0</v>
      </c>
      <c r="E97" s="43">
        <f t="shared" si="8"/>
        <v>0</v>
      </c>
      <c r="F97" s="43">
        <f t="shared" si="5"/>
        <v>0</v>
      </c>
    </row>
    <row r="98" spans="1:6" x14ac:dyDescent="0.25">
      <c r="A98" s="41">
        <v>82</v>
      </c>
      <c r="B98" s="45">
        <f t="shared" si="6"/>
        <v>48030</v>
      </c>
      <c r="C98" s="43">
        <f t="shared" si="9"/>
        <v>0</v>
      </c>
      <c r="D98" s="43">
        <f t="shared" si="7"/>
        <v>0</v>
      </c>
      <c r="E98" s="43">
        <f t="shared" si="8"/>
        <v>0</v>
      </c>
      <c r="F98" s="43">
        <f t="shared" si="5"/>
        <v>0</v>
      </c>
    </row>
    <row r="99" spans="1:6" x14ac:dyDescent="0.25">
      <c r="A99" s="41">
        <v>83</v>
      </c>
      <c r="B99" s="45">
        <f t="shared" si="6"/>
        <v>48061</v>
      </c>
      <c r="C99" s="43">
        <f t="shared" si="9"/>
        <v>0</v>
      </c>
      <c r="D99" s="43">
        <f t="shared" si="7"/>
        <v>0</v>
      </c>
      <c r="E99" s="43">
        <f t="shared" si="8"/>
        <v>0</v>
      </c>
      <c r="F99" s="43">
        <f t="shared" si="5"/>
        <v>0</v>
      </c>
    </row>
    <row r="100" spans="1:6" x14ac:dyDescent="0.25">
      <c r="A100" s="41">
        <v>84</v>
      </c>
      <c r="B100" s="45">
        <f t="shared" si="6"/>
        <v>48092</v>
      </c>
      <c r="C100" s="43">
        <f t="shared" si="9"/>
        <v>0</v>
      </c>
      <c r="D100" s="43">
        <f t="shared" si="7"/>
        <v>0</v>
      </c>
      <c r="E100" s="43">
        <f t="shared" si="8"/>
        <v>0</v>
      </c>
      <c r="F100" s="43">
        <f t="shared" si="5"/>
        <v>0</v>
      </c>
    </row>
    <row r="101" spans="1:6" x14ac:dyDescent="0.25">
      <c r="A101" s="41"/>
      <c r="B101" s="46"/>
      <c r="C101" s="46" t="s">
        <v>35</v>
      </c>
      <c r="D101" s="47">
        <f>SUM(D17:D100)</f>
        <v>0</v>
      </c>
      <c r="E101" s="47">
        <f>SUM(E17:E100)</f>
        <v>0</v>
      </c>
      <c r="F101" s="47">
        <f>SUM(F17:F100)</f>
        <v>0</v>
      </c>
    </row>
    <row r="102" spans="1:6" x14ac:dyDescent="0.25">
      <c r="A102" s="27"/>
      <c r="B102" s="27"/>
      <c r="C102" s="27"/>
      <c r="D102" s="27"/>
      <c r="E102" s="27"/>
      <c r="F102" s="27"/>
    </row>
    <row r="103" spans="1:6" x14ac:dyDescent="0.25">
      <c r="A103" s="48" t="s">
        <v>36</v>
      </c>
      <c r="B103" s="49"/>
      <c r="C103" s="35"/>
      <c r="D103" s="35" t="s">
        <v>37</v>
      </c>
      <c r="E103" s="35" t="s">
        <v>38</v>
      </c>
      <c r="F103" s="34" t="s">
        <v>39</v>
      </c>
    </row>
    <row r="104" spans="1:6" x14ac:dyDescent="0.25">
      <c r="A104" s="50"/>
      <c r="B104" s="51"/>
      <c r="C104" s="40"/>
      <c r="D104" s="40"/>
      <c r="E104" s="40"/>
      <c r="F104" s="38"/>
    </row>
    <row r="105" spans="1:6" x14ac:dyDescent="0.25">
      <c r="A105" s="52" t="s">
        <v>40</v>
      </c>
      <c r="B105" s="53"/>
      <c r="C105" s="21"/>
      <c r="D105" s="54">
        <f>SUM(D17:D28)/12</f>
        <v>0</v>
      </c>
      <c r="E105" s="54">
        <f>SUM(D29:D40)/12</f>
        <v>0</v>
      </c>
      <c r="F105" s="43">
        <f>SUM(D41:D52)/12</f>
        <v>0</v>
      </c>
    </row>
    <row r="106" spans="1:6" x14ac:dyDescent="0.25">
      <c r="A106" s="52" t="s">
        <v>41</v>
      </c>
      <c r="B106" s="53"/>
      <c r="C106" s="21"/>
      <c r="D106" s="54">
        <f>SUM(E17:E28)/12</f>
        <v>0</v>
      </c>
      <c r="E106" s="54">
        <f>SUM(E29:E40)/12</f>
        <v>0</v>
      </c>
      <c r="F106" s="43">
        <f>SUM(E42:E53)/12</f>
        <v>0</v>
      </c>
    </row>
    <row r="107" spans="1:6" x14ac:dyDescent="0.25">
      <c r="A107" s="52" t="s">
        <v>42</v>
      </c>
      <c r="B107" s="53"/>
      <c r="C107" s="21"/>
      <c r="D107" s="54">
        <f>SUM(D105+D106)</f>
        <v>0</v>
      </c>
      <c r="E107" s="54">
        <f>SUM(E105+E106)</f>
        <v>0</v>
      </c>
      <c r="F107" s="43">
        <f>SUM(F105+F106)</f>
        <v>0</v>
      </c>
    </row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1.0236220472440944" right="1.1023622047244095" top="0.59055118110236227" bottom="0.78740157480314965" header="0.15748031496062992" footer="0.27559055118110237"/>
  <pageSetup paperSize="9" scale="44" firstPageNumber="0" orientation="portrait" horizontalDpi="300" verticalDpi="300" r:id="rId1"/>
  <headerFooter alignWithMargins="0"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N61"/>
  <sheetViews>
    <sheetView showGridLines="0" topLeftCell="A25" zoomScale="75" zoomScaleNormal="75" workbookViewId="0">
      <selection activeCell="J33" sqref="J33"/>
    </sheetView>
  </sheetViews>
  <sheetFormatPr defaultRowHeight="15.75" x14ac:dyDescent="0.25"/>
  <cols>
    <col min="1" max="1" width="41.25" style="55" customWidth="1"/>
    <col min="2" max="13" width="10.625" style="55" customWidth="1"/>
    <col min="14" max="16384" width="9" style="55"/>
  </cols>
  <sheetData>
    <row r="1" spans="1:14" ht="76.5" customHeight="1" x14ac:dyDescent="0.25"/>
    <row r="2" spans="1:14" ht="20.25" x14ac:dyDescent="0.3">
      <c r="A2" s="56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9" customHeight="1" x14ac:dyDescent="0.25">
      <c r="A3" s="57"/>
      <c r="B3" s="57"/>
      <c r="C3" s="57"/>
      <c r="D3" s="58" t="s">
        <v>2</v>
      </c>
      <c r="E3" s="57"/>
      <c r="F3" s="57"/>
      <c r="G3" s="59"/>
      <c r="H3" s="57" t="s">
        <v>2</v>
      </c>
      <c r="I3" s="57"/>
      <c r="J3" s="57"/>
      <c r="K3" s="57"/>
      <c r="L3" s="57"/>
      <c r="M3" s="57"/>
    </row>
    <row r="4" spans="1:14" ht="15" customHeight="1" x14ac:dyDescent="0.25">
      <c r="A4" s="60" t="s">
        <v>44</v>
      </c>
      <c r="B4" s="61"/>
      <c r="C4" s="57"/>
      <c r="D4" s="57"/>
      <c r="E4" s="57"/>
      <c r="F4" s="57"/>
      <c r="G4" s="57"/>
      <c r="H4" s="59"/>
      <c r="I4" s="57"/>
      <c r="J4" s="57"/>
      <c r="K4" s="57"/>
      <c r="L4" s="57"/>
      <c r="M4" s="57"/>
    </row>
    <row r="5" spans="1:14" ht="12.75" customHeight="1" x14ac:dyDescent="0.25">
      <c r="A5" s="60"/>
      <c r="B5" s="57"/>
      <c r="C5" s="57"/>
      <c r="D5" s="57"/>
      <c r="E5" s="57"/>
      <c r="F5" s="57"/>
      <c r="G5" s="57"/>
      <c r="H5" s="59"/>
      <c r="I5" s="57"/>
      <c r="J5" s="57"/>
      <c r="K5" s="57"/>
      <c r="L5" s="57"/>
      <c r="M5" s="62"/>
    </row>
    <row r="6" spans="1:14" hidden="1" x14ac:dyDescent="0.25">
      <c r="A6" s="58"/>
      <c r="B6" s="58"/>
      <c r="C6" s="57"/>
      <c r="D6" s="57"/>
      <c r="E6" s="57"/>
      <c r="F6" s="58"/>
      <c r="G6" s="57"/>
      <c r="H6" s="57"/>
      <c r="I6" s="57"/>
      <c r="J6" s="57"/>
      <c r="K6" s="57"/>
      <c r="L6" s="57"/>
      <c r="M6" s="57"/>
    </row>
    <row r="7" spans="1:14" x14ac:dyDescent="0.25">
      <c r="A7" s="63" t="s">
        <v>45</v>
      </c>
      <c r="B7" s="63" t="s">
        <v>46</v>
      </c>
      <c r="C7" s="64" t="s">
        <v>47</v>
      </c>
      <c r="D7" s="64" t="s">
        <v>48</v>
      </c>
      <c r="E7" s="64" t="s">
        <v>49</v>
      </c>
      <c r="F7" s="64" t="s">
        <v>50</v>
      </c>
      <c r="G7" s="64" t="s">
        <v>51</v>
      </c>
      <c r="H7" s="64" t="s">
        <v>52</v>
      </c>
      <c r="I7" s="64" t="s">
        <v>53</v>
      </c>
      <c r="J7" s="64" t="s">
        <v>54</v>
      </c>
      <c r="K7" s="64" t="s">
        <v>55</v>
      </c>
      <c r="L7" s="64" t="s">
        <v>56</v>
      </c>
      <c r="M7" s="64" t="s">
        <v>57</v>
      </c>
      <c r="N7" s="65"/>
    </row>
    <row r="8" spans="1:14" x14ac:dyDescent="0.25">
      <c r="A8" s="66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5"/>
    </row>
    <row r="9" spans="1:14" x14ac:dyDescent="0.25">
      <c r="A9" s="69" t="s">
        <v>58</v>
      </c>
      <c r="B9" s="70"/>
      <c r="C9" s="71">
        <f>SUM(B58)</f>
        <v>0</v>
      </c>
      <c r="D9" s="71">
        <f t="shared" ref="D9:M9" si="0">SUM(C58)</f>
        <v>0</v>
      </c>
      <c r="E9" s="71">
        <f t="shared" si="0"/>
        <v>0</v>
      </c>
      <c r="F9" s="71">
        <f t="shared" si="0"/>
        <v>0</v>
      </c>
      <c r="G9" s="71">
        <f t="shared" si="0"/>
        <v>0</v>
      </c>
      <c r="H9" s="71">
        <f t="shared" si="0"/>
        <v>0</v>
      </c>
      <c r="I9" s="71">
        <f t="shared" si="0"/>
        <v>0</v>
      </c>
      <c r="J9" s="71">
        <f t="shared" si="0"/>
        <v>0</v>
      </c>
      <c r="K9" s="71">
        <f t="shared" si="0"/>
        <v>0</v>
      </c>
      <c r="L9" s="71">
        <f t="shared" si="0"/>
        <v>0</v>
      </c>
      <c r="M9" s="71">
        <f t="shared" si="0"/>
        <v>0</v>
      </c>
      <c r="N9" s="65"/>
    </row>
    <row r="10" spans="1:14" x14ac:dyDescent="0.25">
      <c r="A10" s="72"/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65"/>
    </row>
    <row r="11" spans="1:14" x14ac:dyDescent="0.25">
      <c r="A11" s="76" t="s">
        <v>59</v>
      </c>
      <c r="B11" s="77"/>
      <c r="C11" s="77"/>
      <c r="D11" s="78"/>
      <c r="E11" s="78"/>
      <c r="F11" s="78" t="s">
        <v>2</v>
      </c>
      <c r="G11" s="78"/>
      <c r="H11" s="78"/>
      <c r="I11" s="78"/>
      <c r="J11" s="78"/>
      <c r="K11" s="78"/>
      <c r="L11" s="78"/>
      <c r="M11" s="79"/>
      <c r="N11" s="65"/>
    </row>
    <row r="12" spans="1:14" x14ac:dyDescent="0.25">
      <c r="A12" s="80" t="s">
        <v>60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65"/>
    </row>
    <row r="13" spans="1:14" x14ac:dyDescent="0.25">
      <c r="A13" s="66" t="s">
        <v>61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5"/>
    </row>
    <row r="14" spans="1:14" x14ac:dyDescent="0.25">
      <c r="A14" s="66" t="s">
        <v>62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65"/>
    </row>
    <row r="15" spans="1:14" x14ac:dyDescent="0.25">
      <c r="A15" s="66" t="s">
        <v>63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65"/>
    </row>
    <row r="16" spans="1:14" x14ac:dyDescent="0.25">
      <c r="A16" s="82" t="s">
        <v>64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65"/>
    </row>
    <row r="17" spans="1:14" x14ac:dyDescent="0.25">
      <c r="A17" s="69" t="s">
        <v>65</v>
      </c>
      <c r="B17" s="71">
        <f t="shared" ref="B17:M17" si="1">SUM(B12:B16)</f>
        <v>0</v>
      </c>
      <c r="C17" s="71">
        <f t="shared" si="1"/>
        <v>0</v>
      </c>
      <c r="D17" s="71">
        <f t="shared" si="1"/>
        <v>0</v>
      </c>
      <c r="E17" s="71">
        <f t="shared" si="1"/>
        <v>0</v>
      </c>
      <c r="F17" s="71">
        <f t="shared" si="1"/>
        <v>0</v>
      </c>
      <c r="G17" s="71">
        <f t="shared" si="1"/>
        <v>0</v>
      </c>
      <c r="H17" s="71">
        <f t="shared" si="1"/>
        <v>0</v>
      </c>
      <c r="I17" s="71">
        <f t="shared" si="1"/>
        <v>0</v>
      </c>
      <c r="J17" s="71">
        <f t="shared" si="1"/>
        <v>0</v>
      </c>
      <c r="K17" s="71">
        <f t="shared" si="1"/>
        <v>0</v>
      </c>
      <c r="L17" s="71">
        <f t="shared" si="1"/>
        <v>0</v>
      </c>
      <c r="M17" s="71">
        <f t="shared" si="1"/>
        <v>0</v>
      </c>
      <c r="N17" s="65"/>
    </row>
    <row r="18" spans="1:14" x14ac:dyDescent="0.25">
      <c r="A18" s="8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  <c r="N18" s="65"/>
    </row>
    <row r="19" spans="1:14" x14ac:dyDescent="0.25">
      <c r="A19" s="84" t="s">
        <v>66</v>
      </c>
      <c r="B19" s="78" t="s">
        <v>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9"/>
      <c r="N19" s="65"/>
    </row>
    <row r="20" spans="1:14" x14ac:dyDescent="0.25">
      <c r="A20" s="85" t="s">
        <v>67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205"/>
    </row>
    <row r="21" spans="1:14" x14ac:dyDescent="0.25">
      <c r="A21" s="82" t="s">
        <v>68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205"/>
    </row>
    <row r="22" spans="1:14" x14ac:dyDescent="0.25">
      <c r="A22" s="82" t="s">
        <v>69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205"/>
    </row>
    <row r="23" spans="1:14" x14ac:dyDescent="0.25">
      <c r="A23" s="82" t="s">
        <v>70</v>
      </c>
      <c r="B23" s="86">
        <f>(B22*0.47)</f>
        <v>0</v>
      </c>
      <c r="C23" s="86">
        <f t="shared" ref="C23:M23" si="2">(C22*0.47)</f>
        <v>0</v>
      </c>
      <c r="D23" s="86">
        <f t="shared" si="2"/>
        <v>0</v>
      </c>
      <c r="E23" s="86">
        <f t="shared" si="2"/>
        <v>0</v>
      </c>
      <c r="F23" s="86">
        <f t="shared" si="2"/>
        <v>0</v>
      </c>
      <c r="G23" s="86">
        <f t="shared" si="2"/>
        <v>0</v>
      </c>
      <c r="H23" s="86">
        <f t="shared" si="2"/>
        <v>0</v>
      </c>
      <c r="I23" s="86">
        <f t="shared" si="2"/>
        <v>0</v>
      </c>
      <c r="J23" s="86">
        <f t="shared" si="2"/>
        <v>0</v>
      </c>
      <c r="K23" s="86">
        <f t="shared" si="2"/>
        <v>0</v>
      </c>
      <c r="L23" s="86">
        <f t="shared" si="2"/>
        <v>0</v>
      </c>
      <c r="M23" s="86">
        <f t="shared" si="2"/>
        <v>0</v>
      </c>
      <c r="N23" s="205"/>
    </row>
    <row r="24" spans="1:14" x14ac:dyDescent="0.25">
      <c r="A24" s="82" t="s">
        <v>71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205"/>
    </row>
    <row r="25" spans="1:14" x14ac:dyDescent="0.25">
      <c r="A25" s="82" t="s">
        <v>72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205"/>
    </row>
    <row r="26" spans="1:14" x14ac:dyDescent="0.25">
      <c r="A26" s="82" t="s">
        <v>73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205"/>
    </row>
    <row r="27" spans="1:14" x14ac:dyDescent="0.25">
      <c r="A27" s="82" t="s">
        <v>74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205"/>
    </row>
    <row r="28" spans="1:14" x14ac:dyDescent="0.25">
      <c r="A28" s="82" t="s">
        <v>75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205"/>
    </row>
    <row r="29" spans="1:14" x14ac:dyDescent="0.25">
      <c r="A29" s="82" t="s">
        <v>76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205"/>
    </row>
    <row r="30" spans="1:14" x14ac:dyDescent="0.25">
      <c r="A30" s="82" t="s">
        <v>77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205"/>
    </row>
    <row r="31" spans="1:14" x14ac:dyDescent="0.25">
      <c r="A31" s="82" t="s">
        <v>78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205"/>
    </row>
    <row r="32" spans="1:14" x14ac:dyDescent="0.25">
      <c r="A32" s="82" t="s">
        <v>79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205"/>
    </row>
    <row r="33" spans="1:14" x14ac:dyDescent="0.25">
      <c r="A33" s="82" t="s">
        <v>80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205"/>
    </row>
    <row r="34" spans="1:14" x14ac:dyDescent="0.25">
      <c r="A34" s="82" t="s">
        <v>81</v>
      </c>
      <c r="B34" s="87">
        <f>SUM(ods_!E17)</f>
        <v>0</v>
      </c>
      <c r="C34" s="87">
        <f>SUM(ods_!E18)</f>
        <v>0</v>
      </c>
      <c r="D34" s="87">
        <f>SUM(ods_!E19)</f>
        <v>0</v>
      </c>
      <c r="E34" s="87">
        <f>SUM(ods_!E20)</f>
        <v>0</v>
      </c>
      <c r="F34" s="87">
        <f>SUM(ods_!E21)</f>
        <v>0</v>
      </c>
      <c r="G34" s="87">
        <f>SUM(ods_!E22)</f>
        <v>0</v>
      </c>
      <c r="H34" s="87">
        <f>SUM(ods_!E23)</f>
        <v>0</v>
      </c>
      <c r="I34" s="87">
        <f>SUM(ods_!E24)</f>
        <v>0</v>
      </c>
      <c r="J34" s="87">
        <f>SUM(ods_!E25)</f>
        <v>0</v>
      </c>
      <c r="K34" s="87">
        <f>SUM(ods_!E26)</f>
        <v>0</v>
      </c>
      <c r="L34" s="87">
        <f>SUM(ods_!E27)</f>
        <v>0</v>
      </c>
      <c r="M34" s="87">
        <f>SUM(ods_!E28)</f>
        <v>0</v>
      </c>
      <c r="N34" s="205"/>
    </row>
    <row r="35" spans="1:14" x14ac:dyDescent="0.25">
      <c r="A35" s="82" t="s">
        <v>82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205"/>
    </row>
    <row r="36" spans="1:14" x14ac:dyDescent="0.25">
      <c r="A36" s="82" t="s">
        <v>83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5"/>
    </row>
    <row r="37" spans="1:14" x14ac:dyDescent="0.25">
      <c r="A37" s="69" t="s">
        <v>84</v>
      </c>
      <c r="B37" s="71">
        <f>SUM(B20:B36)</f>
        <v>0</v>
      </c>
      <c r="C37" s="71">
        <f t="shared" ref="C37:M37" si="3">SUM(C20:C36)</f>
        <v>0</v>
      </c>
      <c r="D37" s="71">
        <f t="shared" si="3"/>
        <v>0</v>
      </c>
      <c r="E37" s="71">
        <f t="shared" si="3"/>
        <v>0</v>
      </c>
      <c r="F37" s="71">
        <f t="shared" si="3"/>
        <v>0</v>
      </c>
      <c r="G37" s="71">
        <f t="shared" si="3"/>
        <v>0</v>
      </c>
      <c r="H37" s="71">
        <f t="shared" si="3"/>
        <v>0</v>
      </c>
      <c r="I37" s="71">
        <f t="shared" si="3"/>
        <v>0</v>
      </c>
      <c r="J37" s="71">
        <f t="shared" si="3"/>
        <v>0</v>
      </c>
      <c r="K37" s="71">
        <f t="shared" si="3"/>
        <v>0</v>
      </c>
      <c r="L37" s="71">
        <f t="shared" si="3"/>
        <v>0</v>
      </c>
      <c r="M37" s="71">
        <f t="shared" si="3"/>
        <v>0</v>
      </c>
      <c r="N37" s="205"/>
    </row>
    <row r="38" spans="1:14" x14ac:dyDescent="0.25">
      <c r="A38" s="88" t="s">
        <v>85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205"/>
    </row>
    <row r="39" spans="1:14" x14ac:dyDescent="0.25">
      <c r="A39" s="69" t="s">
        <v>86</v>
      </c>
      <c r="B39" s="71">
        <f t="shared" ref="B39:M39" si="4">SUM(B9+B17-B37-B38)</f>
        <v>0</v>
      </c>
      <c r="C39" s="71">
        <f t="shared" si="4"/>
        <v>0</v>
      </c>
      <c r="D39" s="71">
        <f t="shared" si="4"/>
        <v>0</v>
      </c>
      <c r="E39" s="71">
        <f t="shared" si="4"/>
        <v>0</v>
      </c>
      <c r="F39" s="71">
        <f t="shared" si="4"/>
        <v>0</v>
      </c>
      <c r="G39" s="71">
        <f t="shared" si="4"/>
        <v>0</v>
      </c>
      <c r="H39" s="71">
        <f t="shared" si="4"/>
        <v>0</v>
      </c>
      <c r="I39" s="71">
        <f t="shared" si="4"/>
        <v>0</v>
      </c>
      <c r="J39" s="71">
        <f t="shared" si="4"/>
        <v>0</v>
      </c>
      <c r="K39" s="71">
        <f t="shared" si="4"/>
        <v>0</v>
      </c>
      <c r="L39" s="71">
        <f t="shared" si="4"/>
        <v>0</v>
      </c>
      <c r="M39" s="71">
        <f t="shared" si="4"/>
        <v>0</v>
      </c>
      <c r="N39" s="205"/>
    </row>
    <row r="40" spans="1:14" x14ac:dyDescent="0.25">
      <c r="A40" s="8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  <c r="N40" s="65"/>
    </row>
    <row r="41" spans="1:14" x14ac:dyDescent="0.25">
      <c r="A41" s="84" t="s">
        <v>87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  <c r="N41" s="65"/>
    </row>
    <row r="42" spans="1:14" x14ac:dyDescent="0.25">
      <c r="A42" s="85" t="s">
        <v>88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65"/>
    </row>
    <row r="43" spans="1:14" x14ac:dyDescent="0.25">
      <c r="A43" s="82" t="s">
        <v>89</v>
      </c>
      <c r="B43" s="87">
        <f>SUM(ods_!D17)</f>
        <v>0</v>
      </c>
      <c r="C43" s="87">
        <f>SUM(ods_!D18)</f>
        <v>0</v>
      </c>
      <c r="D43" s="87">
        <f>SUM(ods_!D19)</f>
        <v>0</v>
      </c>
      <c r="E43" s="87">
        <f>SUM(ods_!D20)</f>
        <v>0</v>
      </c>
      <c r="F43" s="87">
        <f>SUM(ods_!D21)</f>
        <v>0</v>
      </c>
      <c r="G43" s="87">
        <f>SUM(ods_!D22)</f>
        <v>0</v>
      </c>
      <c r="H43" s="87">
        <f>SUM(ods_!D23)</f>
        <v>0</v>
      </c>
      <c r="I43" s="87">
        <f>SUM(ods_!D24)</f>
        <v>0</v>
      </c>
      <c r="J43" s="87">
        <f>SUM(ods_!D25)</f>
        <v>0</v>
      </c>
      <c r="K43" s="87">
        <f>SUM(ods_!D26)</f>
        <v>0</v>
      </c>
      <c r="L43" s="87">
        <f>SUM(ods_!D27)</f>
        <v>0</v>
      </c>
      <c r="M43" s="87">
        <f>SUM(ods_!D28)</f>
        <v>0</v>
      </c>
      <c r="N43" s="65"/>
    </row>
    <row r="44" spans="1:14" x14ac:dyDescent="0.25">
      <c r="A44" s="82" t="s">
        <v>90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205"/>
    </row>
    <row r="45" spans="1:14" x14ac:dyDescent="0.25">
      <c r="A45" s="82" t="s">
        <v>91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65"/>
    </row>
    <row r="46" spans="1:14" x14ac:dyDescent="0.25">
      <c r="A46" s="82" t="s">
        <v>92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65"/>
    </row>
    <row r="47" spans="1:14" x14ac:dyDescent="0.25">
      <c r="A47" s="82" t="s">
        <v>93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65"/>
    </row>
    <row r="48" spans="1:14" x14ac:dyDescent="0.25">
      <c r="A48" s="82" t="s">
        <v>94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65"/>
    </row>
    <row r="49" spans="1:14" x14ac:dyDescent="0.25">
      <c r="A49" s="82" t="s">
        <v>95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65"/>
    </row>
    <row r="50" spans="1:14" x14ac:dyDescent="0.25">
      <c r="A50" s="69" t="s">
        <v>96</v>
      </c>
      <c r="B50" s="71">
        <f t="shared" ref="B50:M50" si="5">SUM(B42:B49)</f>
        <v>0</v>
      </c>
      <c r="C50" s="71">
        <f t="shared" si="5"/>
        <v>0</v>
      </c>
      <c r="D50" s="71">
        <f t="shared" si="5"/>
        <v>0</v>
      </c>
      <c r="E50" s="71">
        <f t="shared" si="5"/>
        <v>0</v>
      </c>
      <c r="F50" s="71">
        <f t="shared" si="5"/>
        <v>0</v>
      </c>
      <c r="G50" s="71">
        <f t="shared" si="5"/>
        <v>0</v>
      </c>
      <c r="H50" s="71">
        <f t="shared" si="5"/>
        <v>0</v>
      </c>
      <c r="I50" s="71">
        <f t="shared" si="5"/>
        <v>0</v>
      </c>
      <c r="J50" s="71">
        <f t="shared" si="5"/>
        <v>0</v>
      </c>
      <c r="K50" s="71">
        <f t="shared" si="5"/>
        <v>0</v>
      </c>
      <c r="L50" s="71">
        <f t="shared" si="5"/>
        <v>0</v>
      </c>
      <c r="M50" s="71">
        <f t="shared" si="5"/>
        <v>0</v>
      </c>
      <c r="N50" s="65"/>
    </row>
    <row r="51" spans="1:14" x14ac:dyDescent="0.25">
      <c r="A51" s="8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65"/>
    </row>
    <row r="52" spans="1:14" x14ac:dyDescent="0.25">
      <c r="A52" s="84" t="s">
        <v>97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65"/>
    </row>
    <row r="53" spans="1:14" x14ac:dyDescent="0.25">
      <c r="A53" s="85" t="s">
        <v>98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65"/>
    </row>
    <row r="54" spans="1:14" x14ac:dyDescent="0.25">
      <c r="A54" s="82" t="s">
        <v>99</v>
      </c>
      <c r="B54" s="81">
        <v>0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65"/>
    </row>
    <row r="55" spans="1:14" x14ac:dyDescent="0.25">
      <c r="A55" s="82" t="s">
        <v>100</v>
      </c>
      <c r="B55" s="86">
        <f>ods_!E6</f>
        <v>0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65"/>
    </row>
    <row r="56" spans="1:14" x14ac:dyDescent="0.25">
      <c r="A56" s="69" t="s">
        <v>101</v>
      </c>
      <c r="B56" s="71">
        <f t="shared" ref="B56:M56" si="6">SUM(B53:B55)</f>
        <v>0</v>
      </c>
      <c r="C56" s="71">
        <f t="shared" si="6"/>
        <v>0</v>
      </c>
      <c r="D56" s="71">
        <f t="shared" si="6"/>
        <v>0</v>
      </c>
      <c r="E56" s="71">
        <f t="shared" si="6"/>
        <v>0</v>
      </c>
      <c r="F56" s="71">
        <f t="shared" si="6"/>
        <v>0</v>
      </c>
      <c r="G56" s="71">
        <f t="shared" si="6"/>
        <v>0</v>
      </c>
      <c r="H56" s="71">
        <f t="shared" si="6"/>
        <v>0</v>
      </c>
      <c r="I56" s="71">
        <f t="shared" si="6"/>
        <v>0</v>
      </c>
      <c r="J56" s="71">
        <f t="shared" si="6"/>
        <v>0</v>
      </c>
      <c r="K56" s="71">
        <f t="shared" si="6"/>
        <v>0</v>
      </c>
      <c r="L56" s="71">
        <f t="shared" si="6"/>
        <v>0</v>
      </c>
      <c r="M56" s="71">
        <f t="shared" si="6"/>
        <v>0</v>
      </c>
      <c r="N56" s="65"/>
    </row>
    <row r="57" spans="1:14" x14ac:dyDescent="0.25">
      <c r="A57" s="84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9"/>
      <c r="N57" s="65"/>
    </row>
    <row r="58" spans="1:14" x14ac:dyDescent="0.25">
      <c r="A58" s="69" t="s">
        <v>102</v>
      </c>
      <c r="B58" s="71">
        <f t="shared" ref="B58:M58" si="7">SUM(B39-B50+B56)</f>
        <v>0</v>
      </c>
      <c r="C58" s="71">
        <f t="shared" si="7"/>
        <v>0</v>
      </c>
      <c r="D58" s="71">
        <f t="shared" si="7"/>
        <v>0</v>
      </c>
      <c r="E58" s="71">
        <f t="shared" si="7"/>
        <v>0</v>
      </c>
      <c r="F58" s="71">
        <f t="shared" si="7"/>
        <v>0</v>
      </c>
      <c r="G58" s="71">
        <f t="shared" si="7"/>
        <v>0</v>
      </c>
      <c r="H58" s="71">
        <f t="shared" si="7"/>
        <v>0</v>
      </c>
      <c r="I58" s="71">
        <f t="shared" si="7"/>
        <v>0</v>
      </c>
      <c r="J58" s="71">
        <f t="shared" si="7"/>
        <v>0</v>
      </c>
      <c r="K58" s="71">
        <f t="shared" si="7"/>
        <v>0</v>
      </c>
      <c r="L58" s="71">
        <f t="shared" si="7"/>
        <v>0</v>
      </c>
      <c r="M58" s="71">
        <f t="shared" si="7"/>
        <v>0</v>
      </c>
      <c r="N58" s="65"/>
    </row>
    <row r="61" spans="1:14" ht="66.75" customHeight="1" x14ac:dyDescent="0.25"/>
  </sheetData>
  <sheetProtection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39370078740157483" right="0.39370078740157483" top="0.15748031496062992" bottom="0.15748031496062992" header="0.15748031496062992" footer="0.15748031496062992"/>
  <pageSetup paperSize="9" scale="56" firstPageNumber="0" orientation="landscape" horizontalDpi="300" verticalDpi="300" r:id="rId1"/>
  <headerFooter alignWithMargins="0">
    <oddHeader xml:space="preserve">&amp;L&amp;G&amp;R&amp;7&amp;G         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J111"/>
  <sheetViews>
    <sheetView showGridLines="0" tabSelected="1" zoomScale="75" zoomScaleNormal="75" workbookViewId="0">
      <selection activeCell="K42" sqref="K42"/>
    </sheetView>
  </sheetViews>
  <sheetFormatPr defaultRowHeight="12.75" x14ac:dyDescent="0.2"/>
  <cols>
    <col min="1" max="1" width="40.75" style="207" customWidth="1"/>
    <col min="2" max="9" width="15.625" style="207" customWidth="1"/>
    <col min="10" max="16384" width="9" style="207"/>
  </cols>
  <sheetData>
    <row r="1" spans="1:10" ht="66.75" customHeight="1" x14ac:dyDescent="0.2"/>
    <row r="2" spans="1:10" ht="13.5" x14ac:dyDescent="0.25">
      <c r="A2" s="208" t="s">
        <v>103</v>
      </c>
      <c r="B2" s="209"/>
      <c r="C2" s="209"/>
      <c r="E2" s="209"/>
      <c r="F2" s="209"/>
      <c r="G2" s="209"/>
      <c r="H2" s="209"/>
      <c r="I2" s="209"/>
      <c r="J2" s="209"/>
    </row>
    <row r="3" spans="1:10" ht="6.75" customHeight="1" x14ac:dyDescent="0.2">
      <c r="A3" s="209"/>
      <c r="B3" s="209" t="s">
        <v>2</v>
      </c>
      <c r="C3" s="209" t="s">
        <v>2</v>
      </c>
      <c r="D3" s="209" t="s">
        <v>2</v>
      </c>
      <c r="E3" s="209"/>
      <c r="F3" s="209"/>
      <c r="G3" s="209"/>
      <c r="H3" s="209"/>
      <c r="I3" s="209"/>
      <c r="J3" s="209"/>
    </row>
    <row r="4" spans="1:10" ht="12.75" customHeight="1" x14ac:dyDescent="0.2">
      <c r="A4" s="210" t="s">
        <v>1</v>
      </c>
      <c r="B4" s="209">
        <f xml:space="preserve"> nakł_!A5</f>
        <v>0</v>
      </c>
      <c r="C4" s="209"/>
      <c r="D4" s="209" t="s">
        <v>2</v>
      </c>
      <c r="E4" s="209"/>
      <c r="F4" s="209" t="s">
        <v>2</v>
      </c>
      <c r="G4" s="209"/>
      <c r="H4" s="209"/>
      <c r="I4" s="209"/>
      <c r="J4" s="209"/>
    </row>
    <row r="5" spans="1:10" ht="18" customHeight="1" x14ac:dyDescent="0.2">
      <c r="A5" s="211"/>
      <c r="B5" s="210" t="s">
        <v>104</v>
      </c>
      <c r="C5" s="209"/>
      <c r="D5" s="209"/>
      <c r="E5" s="209"/>
      <c r="F5" s="210" t="s">
        <v>105</v>
      </c>
      <c r="G5" s="209"/>
      <c r="H5" s="209"/>
      <c r="I5" s="212"/>
      <c r="J5" s="209"/>
    </row>
    <row r="6" spans="1:10" hidden="1" x14ac:dyDescent="0.2">
      <c r="A6" s="209"/>
      <c r="B6" s="210" t="s">
        <v>104</v>
      </c>
      <c r="C6" s="209"/>
      <c r="D6" s="209"/>
      <c r="E6" s="209"/>
      <c r="F6" s="210" t="s">
        <v>105</v>
      </c>
      <c r="G6" s="209"/>
      <c r="H6" s="209" t="s">
        <v>2</v>
      </c>
      <c r="I6" s="209" t="s">
        <v>2</v>
      </c>
      <c r="J6" s="209"/>
    </row>
    <row r="7" spans="1:10" x14ac:dyDescent="0.2">
      <c r="A7" s="213" t="s">
        <v>45</v>
      </c>
      <c r="B7" s="214" t="s">
        <v>106</v>
      </c>
      <c r="C7" s="214" t="s">
        <v>107</v>
      </c>
      <c r="D7" s="214" t="s">
        <v>108</v>
      </c>
      <c r="E7" s="214" t="s">
        <v>109</v>
      </c>
      <c r="F7" s="214" t="s">
        <v>106</v>
      </c>
      <c r="G7" s="214" t="s">
        <v>107</v>
      </c>
      <c r="H7" s="214" t="s">
        <v>108</v>
      </c>
      <c r="I7" s="214" t="s">
        <v>109</v>
      </c>
      <c r="J7" s="215"/>
    </row>
    <row r="8" spans="1:10" x14ac:dyDescent="0.2">
      <c r="A8" s="216"/>
      <c r="B8" s="217"/>
      <c r="C8" s="217"/>
      <c r="D8" s="217"/>
      <c r="E8" s="217"/>
      <c r="F8" s="217"/>
      <c r="G8" s="217"/>
      <c r="H8" s="217"/>
      <c r="I8" s="217"/>
      <c r="J8" s="215"/>
    </row>
    <row r="9" spans="1:10" x14ac:dyDescent="0.2">
      <c r="A9" s="218" t="s">
        <v>58</v>
      </c>
      <c r="B9" s="218">
        <f>SUM('1 r_'!M58)</f>
        <v>0</v>
      </c>
      <c r="C9" s="218">
        <f t="shared" ref="C9:I9" si="0">SUM(B58)</f>
        <v>0</v>
      </c>
      <c r="D9" s="218">
        <f t="shared" si="0"/>
        <v>0</v>
      </c>
      <c r="E9" s="218">
        <f t="shared" si="0"/>
        <v>0</v>
      </c>
      <c r="F9" s="218">
        <f t="shared" si="0"/>
        <v>0</v>
      </c>
      <c r="G9" s="218">
        <f t="shared" si="0"/>
        <v>0</v>
      </c>
      <c r="H9" s="218">
        <f t="shared" si="0"/>
        <v>0</v>
      </c>
      <c r="I9" s="218">
        <f t="shared" si="0"/>
        <v>0</v>
      </c>
      <c r="J9" s="215"/>
    </row>
    <row r="10" spans="1:10" x14ac:dyDescent="0.2">
      <c r="A10" s="219"/>
      <c r="B10" s="215"/>
      <c r="C10" s="215"/>
      <c r="D10" s="215"/>
      <c r="E10" s="215"/>
      <c r="F10" s="215"/>
      <c r="G10" s="215"/>
      <c r="H10" s="215"/>
      <c r="I10" s="220"/>
      <c r="J10" s="215"/>
    </row>
    <row r="11" spans="1:10" x14ac:dyDescent="0.2">
      <c r="A11" s="221" t="s">
        <v>59</v>
      </c>
      <c r="B11" s="222"/>
      <c r="C11" s="222"/>
      <c r="D11" s="222"/>
      <c r="E11" s="222"/>
      <c r="F11" s="222"/>
      <c r="G11" s="222"/>
      <c r="H11" s="222"/>
      <c r="I11" s="223"/>
      <c r="J11" s="215"/>
    </row>
    <row r="12" spans="1:10" x14ac:dyDescent="0.2">
      <c r="A12" s="224" t="s">
        <v>60</v>
      </c>
      <c r="B12" s="225">
        <f>('1 r_'!B12+'1 r_'!C12+'1 r_'!D12)+('1 r_'!B12+'1 r_'!C12+'1 r_'!D12)*2%</f>
        <v>0</v>
      </c>
      <c r="C12" s="225">
        <f>('1 r_'!E12+'1 r_'!F12+'1 r_'!G12)+('1 r_'!E12+'1 r_'!F12+'1 r_'!G12)*2%</f>
        <v>0</v>
      </c>
      <c r="D12" s="225">
        <f>('1 r_'!H12+'1 r_'!I12+'1 r_'!J12)+('1 r_'!H12+'1 r_'!I12+'1 r_'!J12)*2%</f>
        <v>0</v>
      </c>
      <c r="E12" s="225">
        <f>('1 r_'!K12+'1 r_'!L12+'1 r_'!M12)+('1 r_'!K12+'1 r_'!L12+'1 r_'!M12)*2%</f>
        <v>0</v>
      </c>
      <c r="F12" s="225">
        <f t="shared" ref="F12:I16" si="1">B12+B12*2%</f>
        <v>0</v>
      </c>
      <c r="G12" s="225">
        <f t="shared" si="1"/>
        <v>0</v>
      </c>
      <c r="H12" s="225">
        <f t="shared" si="1"/>
        <v>0</v>
      </c>
      <c r="I12" s="225"/>
      <c r="J12" s="215"/>
    </row>
    <row r="13" spans="1:10" x14ac:dyDescent="0.2">
      <c r="A13" s="216" t="s">
        <v>61</v>
      </c>
      <c r="B13" s="225">
        <f>('1 r_'!B13+'1 r_'!C13+'1 r_'!D13)</f>
        <v>0</v>
      </c>
      <c r="C13" s="225">
        <f>('1 r_'!E13+'1 r_'!F13+'1 r_'!G13)+('1 r_'!E13+'1 r_'!F13+'1 r_'!G13)*5%</f>
        <v>0</v>
      </c>
      <c r="D13" s="225">
        <f>('1 r_'!H13+'1 r_'!I13+'1 r_'!J13)+('1 r_'!H13+'1 r_'!I13+'1 r_'!J13)*5%</f>
        <v>0</v>
      </c>
      <c r="E13" s="225">
        <f>('1 r_'!K13+'1 r_'!L13+'1 r_'!M13)+('1 r_'!K13+'1 r_'!L13+'1 r_'!M13)*5%</f>
        <v>0</v>
      </c>
      <c r="F13" s="225">
        <f t="shared" si="1"/>
        <v>0</v>
      </c>
      <c r="G13" s="225">
        <f t="shared" si="1"/>
        <v>0</v>
      </c>
      <c r="H13" s="225">
        <f t="shared" si="1"/>
        <v>0</v>
      </c>
      <c r="I13" s="225">
        <f t="shared" si="1"/>
        <v>0</v>
      </c>
      <c r="J13" s="215"/>
    </row>
    <row r="14" spans="1:10" x14ac:dyDescent="0.2">
      <c r="A14" s="216" t="s">
        <v>62</v>
      </c>
      <c r="B14" s="225">
        <f>('1 r_'!B14+'1 r_'!C14+'1 r_'!D14)</f>
        <v>0</v>
      </c>
      <c r="C14" s="225">
        <f>('1 r_'!E14+'1 r_'!F14+'1 r_'!G14)+('1 r_'!E14+'1 r_'!F14+'1 r_'!G14)*5%</f>
        <v>0</v>
      </c>
      <c r="D14" s="225">
        <f>('1 r_'!H14+'1 r_'!I14+'1 r_'!J14)+('1 r_'!H14+'1 r_'!I14+'1 r_'!J14)*5%</f>
        <v>0</v>
      </c>
      <c r="E14" s="225">
        <f>('1 r_'!K14+'1 r_'!L14+'1 r_'!M14)+('1 r_'!K14+'1 r_'!L14+'1 r_'!M14)*5%</f>
        <v>0</v>
      </c>
      <c r="F14" s="225">
        <f t="shared" si="1"/>
        <v>0</v>
      </c>
      <c r="G14" s="225">
        <f t="shared" si="1"/>
        <v>0</v>
      </c>
      <c r="H14" s="225">
        <f t="shared" si="1"/>
        <v>0</v>
      </c>
      <c r="I14" s="225">
        <f t="shared" si="1"/>
        <v>0</v>
      </c>
      <c r="J14" s="215"/>
    </row>
    <row r="15" spans="1:10" x14ac:dyDescent="0.2">
      <c r="A15" s="216" t="s">
        <v>63</v>
      </c>
      <c r="B15" s="225">
        <f>('1 r_'!B15+'1 r_'!C15+'1 r_'!D15)</f>
        <v>0</v>
      </c>
      <c r="C15" s="225">
        <f>('1 r_'!E15+'1 r_'!F15+'1 r_'!G15)+('1 r_'!E15+'1 r_'!F15+'1 r_'!G15)*5%</f>
        <v>0</v>
      </c>
      <c r="D15" s="225">
        <f>('1 r_'!H15+'1 r_'!I15+'1 r_'!J15)+('1 r_'!H15+'1 r_'!I15+'1 r_'!J15)*5%</f>
        <v>0</v>
      </c>
      <c r="E15" s="225">
        <f>('1 r_'!K15+'1 r_'!L15+'1 r_'!M15)+('1 r_'!K15+'1 r_'!L15+'1 r_'!M15)*5%</f>
        <v>0</v>
      </c>
      <c r="F15" s="225">
        <f t="shared" si="1"/>
        <v>0</v>
      </c>
      <c r="G15" s="225">
        <f t="shared" si="1"/>
        <v>0</v>
      </c>
      <c r="H15" s="225">
        <f t="shared" si="1"/>
        <v>0</v>
      </c>
      <c r="I15" s="225">
        <f t="shared" si="1"/>
        <v>0</v>
      </c>
      <c r="J15" s="215"/>
    </row>
    <row r="16" spans="1:10" x14ac:dyDescent="0.2">
      <c r="A16" s="226" t="s">
        <v>64</v>
      </c>
      <c r="B16" s="225">
        <f>('1 r_'!B16+'1 r_'!C16+'1 r_'!D16)</f>
        <v>0</v>
      </c>
      <c r="C16" s="225">
        <f>('1 r_'!E16+'1 r_'!F16+'1 r_'!G16)+('1 r_'!E16+'1 r_'!F16+'1 r_'!G16)*5%</f>
        <v>0</v>
      </c>
      <c r="D16" s="225">
        <f>('1 r_'!H16+'1 r_'!I16+'1 r_'!J16)+('1 r_'!H16+'1 r_'!I16+'1 r_'!J16)*5%</f>
        <v>0</v>
      </c>
      <c r="E16" s="225">
        <f>('1 r_'!K16+'1 r_'!L16+'1 r_'!M16)+('1 r_'!K16+'1 r_'!L16+'1 r_'!M16)*5%</f>
        <v>0</v>
      </c>
      <c r="F16" s="225">
        <f t="shared" si="1"/>
        <v>0</v>
      </c>
      <c r="G16" s="225">
        <f t="shared" si="1"/>
        <v>0</v>
      </c>
      <c r="H16" s="225">
        <f t="shared" si="1"/>
        <v>0</v>
      </c>
      <c r="I16" s="225">
        <f t="shared" si="1"/>
        <v>0</v>
      </c>
      <c r="J16" s="215"/>
    </row>
    <row r="17" spans="1:10" x14ac:dyDescent="0.2">
      <c r="A17" s="218" t="s">
        <v>65</v>
      </c>
      <c r="B17" s="227">
        <f t="shared" ref="B17:I17" si="2">SUM(B12:B16)</f>
        <v>0</v>
      </c>
      <c r="C17" s="227">
        <f t="shared" si="2"/>
        <v>0</v>
      </c>
      <c r="D17" s="227">
        <f t="shared" si="2"/>
        <v>0</v>
      </c>
      <c r="E17" s="227">
        <f t="shared" si="2"/>
        <v>0</v>
      </c>
      <c r="F17" s="227">
        <f t="shared" si="2"/>
        <v>0</v>
      </c>
      <c r="G17" s="227">
        <f t="shared" si="2"/>
        <v>0</v>
      </c>
      <c r="H17" s="227">
        <f t="shared" si="2"/>
        <v>0</v>
      </c>
      <c r="I17" s="227">
        <f t="shared" si="2"/>
        <v>0</v>
      </c>
      <c r="J17" s="215"/>
    </row>
    <row r="18" spans="1:10" ht="7.5" customHeight="1" x14ac:dyDescent="0.2">
      <c r="A18" s="228"/>
      <c r="B18" s="215"/>
      <c r="C18" s="215"/>
      <c r="D18" s="215"/>
      <c r="E18" s="215"/>
      <c r="F18" s="215"/>
      <c r="G18" s="215"/>
      <c r="H18" s="215"/>
      <c r="I18" s="220"/>
      <c r="J18" s="215"/>
    </row>
    <row r="19" spans="1:10" x14ac:dyDescent="0.2">
      <c r="A19" s="229" t="s">
        <v>66</v>
      </c>
      <c r="B19" s="222"/>
      <c r="C19" s="222"/>
      <c r="D19" s="222"/>
      <c r="E19" s="222"/>
      <c r="F19" s="222"/>
      <c r="G19" s="222"/>
      <c r="H19" s="222"/>
      <c r="I19" s="223"/>
      <c r="J19" s="215"/>
    </row>
    <row r="20" spans="1:10" x14ac:dyDescent="0.2">
      <c r="A20" s="180" t="s">
        <v>67</v>
      </c>
      <c r="B20" s="225">
        <f>('1 r_'!B20+'1 r_'!C20+'1 r_'!D20)+('1 r_'!B20+'1 r_'!C20+'1 r_'!D20)*2%</f>
        <v>0</v>
      </c>
      <c r="C20" s="225">
        <f>('1 r_'!E20+'1 r_'!F20+'1 r_'!G20)+('1 r_'!E20+'1 r_'!F20+'1 r_'!G20)*2%</f>
        <v>0</v>
      </c>
      <c r="D20" s="225">
        <f>('1 r_'!H20+'1 r_'!I20+'1 r_'!J20)+('1 r_'!H20+'1 r_'!I20+'1 r_'!J20)*2%</f>
        <v>0</v>
      </c>
      <c r="E20" s="225">
        <f>('1 r_'!K20+'1 r_'!L20+'1 r_'!M20)+('1 r_'!K20+'1 r_'!L20+'1 r_'!M20)*2%</f>
        <v>0</v>
      </c>
      <c r="F20" s="225">
        <f t="shared" ref="F20:I21" si="3">B20+B20*5%</f>
        <v>0</v>
      </c>
      <c r="G20" s="225">
        <f t="shared" si="3"/>
        <v>0</v>
      </c>
      <c r="H20" s="225">
        <f t="shared" si="3"/>
        <v>0</v>
      </c>
      <c r="I20" s="225">
        <f t="shared" si="3"/>
        <v>0</v>
      </c>
      <c r="J20" s="230"/>
    </row>
    <row r="21" spans="1:10" x14ac:dyDescent="0.2">
      <c r="A21" s="226" t="s">
        <v>68</v>
      </c>
      <c r="B21" s="225">
        <f>('1 r_'!B21+'1 r_'!C21+'1 r_'!D21)+('1 r_'!B21+'1 r_'!C21+'1 r_'!D21)*10%</f>
        <v>0</v>
      </c>
      <c r="C21" s="225">
        <f>('1 r_'!E21+'1 r_'!F21+'1 r_'!G21)+('1 r_'!E21+'1 r_'!F21+'1 r_'!G21)*10%</f>
        <v>0</v>
      </c>
      <c r="D21" s="225">
        <f>('1 r_'!H21+'1 r_'!I21+'1 r_'!J21)+('1 r_'!H21+'1 r_'!I21+'1 r_'!J21)*10%</f>
        <v>0</v>
      </c>
      <c r="E21" s="225">
        <f>('1 r_'!K21+'1 r_'!L21+'1 r_'!M21)+('1 r_'!K21+'1 r_'!L21+'1 r_'!M21)*10%</f>
        <v>0</v>
      </c>
      <c r="F21" s="225">
        <f t="shared" si="3"/>
        <v>0</v>
      </c>
      <c r="G21" s="225">
        <f t="shared" si="3"/>
        <v>0</v>
      </c>
      <c r="H21" s="225">
        <f t="shared" si="3"/>
        <v>0</v>
      </c>
      <c r="I21" s="225">
        <f t="shared" si="3"/>
        <v>0</v>
      </c>
      <c r="J21" s="230"/>
    </row>
    <row r="22" spans="1:10" x14ac:dyDescent="0.2">
      <c r="A22" s="226" t="s">
        <v>69</v>
      </c>
      <c r="B22" s="225">
        <f>('1 r_'!B22+'1 r_'!C22+'1 r_'!D22)+('1 r_'!B22+'1 r_'!C22+'1 r_'!D22)*5%</f>
        <v>0</v>
      </c>
      <c r="C22" s="225">
        <f>('1 r_'!E22+'1 r_'!F22+'1 r_'!G22)+('1 r_'!E22+'1 r_'!F22+'1 r_'!G22)*5%</f>
        <v>0</v>
      </c>
      <c r="D22" s="225">
        <f>('1 r_'!H22+'1 r_'!I22+'1 r_'!J22)+('1 r_'!H22+'1 r_'!I22+'1 r_'!J22)*5%</f>
        <v>0</v>
      </c>
      <c r="E22" s="225">
        <f>('1 r_'!K22+'1 r_'!L22+'1 r_'!M22)+('1 r_'!K22+'1 r_'!L22+'1 r_'!M22)*5%</f>
        <v>0</v>
      </c>
      <c r="F22" s="225">
        <f>B22+B22*2%</f>
        <v>0</v>
      </c>
      <c r="G22" s="225">
        <f>C22+C22*2%</f>
        <v>0</v>
      </c>
      <c r="H22" s="225">
        <f>D22+D22*2%</f>
        <v>0</v>
      </c>
      <c r="I22" s="225">
        <f>E22+E22*2%</f>
        <v>0</v>
      </c>
      <c r="J22" s="230"/>
    </row>
    <row r="23" spans="1:10" x14ac:dyDescent="0.2">
      <c r="A23" s="226" t="s">
        <v>70</v>
      </c>
      <c r="B23" s="231">
        <f>SUM(B22*0.47)</f>
        <v>0</v>
      </c>
      <c r="C23" s="231">
        <f t="shared" ref="C23:I23" si="4">SUM(C22*0.47)</f>
        <v>0</v>
      </c>
      <c r="D23" s="231">
        <f t="shared" si="4"/>
        <v>0</v>
      </c>
      <c r="E23" s="231">
        <f t="shared" si="4"/>
        <v>0</v>
      </c>
      <c r="F23" s="231">
        <f t="shared" si="4"/>
        <v>0</v>
      </c>
      <c r="G23" s="231">
        <f t="shared" si="4"/>
        <v>0</v>
      </c>
      <c r="H23" s="231">
        <f t="shared" si="4"/>
        <v>0</v>
      </c>
      <c r="I23" s="231">
        <f t="shared" si="4"/>
        <v>0</v>
      </c>
      <c r="J23" s="230"/>
    </row>
    <row r="24" spans="1:10" x14ac:dyDescent="0.2">
      <c r="A24" s="226" t="s">
        <v>71</v>
      </c>
      <c r="B24" s="225">
        <f>('1 r_'!B24+'1 r_'!C24+'1 r_'!D24)+('1 r_'!B24+'1 r_'!C24+'1 r_'!D24)*5%</f>
        <v>0</v>
      </c>
      <c r="C24" s="225">
        <f>('1 r_'!E24+'1 r_'!F24+'1 r_'!G24)+('1 r_'!E24+'1 r_'!F24+'1 r_'!G24)*5%</f>
        <v>0</v>
      </c>
      <c r="D24" s="225">
        <f>('1 r_'!H24+'1 r_'!I24+'1 r_'!J24)+('1 r_'!H24+'1 r_'!I24+'1 r_'!J24)*5%</f>
        <v>0</v>
      </c>
      <c r="E24" s="225">
        <f>('1 r_'!K24+'1 r_'!L24+'1 r_'!M24)+('1 r_'!K24+'1 r_'!L24+'1 r_'!M24)*5%</f>
        <v>0</v>
      </c>
      <c r="F24" s="225">
        <f t="shared" ref="F24:F33" si="5">B24+B24*2%</f>
        <v>0</v>
      </c>
      <c r="G24" s="225">
        <f t="shared" ref="G24:G33" si="6">C24+C24*2%</f>
        <v>0</v>
      </c>
      <c r="H24" s="225">
        <f t="shared" ref="H24:H33" si="7">D24+D24*2%</f>
        <v>0</v>
      </c>
      <c r="I24" s="225">
        <f t="shared" ref="I24:I33" si="8">E24+E24*2%</f>
        <v>0</v>
      </c>
      <c r="J24" s="230"/>
    </row>
    <row r="25" spans="1:10" x14ac:dyDescent="0.2">
      <c r="A25" s="226" t="s">
        <v>72</v>
      </c>
      <c r="B25" s="225">
        <f>('1 r_'!B25+'1 r_'!C25+'1 r_'!D25)+('1 r_'!B25+'1 r_'!C25+'1 r_'!D25)*5%</f>
        <v>0</v>
      </c>
      <c r="C25" s="225">
        <f>('1 r_'!E25+'1 r_'!F25+'1 r_'!G25)+('1 r_'!E25+'1 r_'!F25+'1 r_'!G25)*5%</f>
        <v>0</v>
      </c>
      <c r="D25" s="225">
        <f>('1 r_'!H25+'1 r_'!I25+'1 r_'!J25)+('1 r_'!H25+'1 r_'!I25+'1 r_'!J25)*5%</f>
        <v>0</v>
      </c>
      <c r="E25" s="225">
        <f>('1 r_'!K25+'1 r_'!L25+'1 r_'!M25)+('1 r_'!K25+'1 r_'!L25+'1 r_'!M25)*5%</f>
        <v>0</v>
      </c>
      <c r="F25" s="225">
        <f t="shared" si="5"/>
        <v>0</v>
      </c>
      <c r="G25" s="225">
        <f t="shared" si="6"/>
        <v>0</v>
      </c>
      <c r="H25" s="225">
        <f t="shared" si="7"/>
        <v>0</v>
      </c>
      <c r="I25" s="225">
        <f t="shared" si="8"/>
        <v>0</v>
      </c>
      <c r="J25" s="230"/>
    </row>
    <row r="26" spans="1:10" x14ac:dyDescent="0.2">
      <c r="A26" s="226" t="s">
        <v>73</v>
      </c>
      <c r="B26" s="225">
        <f>('1 r_'!B26+'1 r_'!C26+'1 r_'!D26)+('1 r_'!B26+'1 r_'!C26+'1 r_'!D26)*5%</f>
        <v>0</v>
      </c>
      <c r="C26" s="225">
        <f>('1 r_'!E26+'1 r_'!F26+'1 r_'!G26)+('1 r_'!E26+'1 r_'!F26+'1 r_'!G26)*5%</f>
        <v>0</v>
      </c>
      <c r="D26" s="225">
        <f>('1 r_'!H26+'1 r_'!I26+'1 r_'!J26)+('1 r_'!H26+'1 r_'!I26+'1 r_'!J26)*5%</f>
        <v>0</v>
      </c>
      <c r="E26" s="225">
        <f>('1 r_'!K26+'1 r_'!L26+'1 r_'!M26)+('1 r_'!K26+'1 r_'!L26+'1 r_'!M26)*5%</f>
        <v>0</v>
      </c>
      <c r="F26" s="225">
        <f t="shared" si="5"/>
        <v>0</v>
      </c>
      <c r="G26" s="225">
        <f t="shared" si="6"/>
        <v>0</v>
      </c>
      <c r="H26" s="225">
        <f t="shared" si="7"/>
        <v>0</v>
      </c>
      <c r="I26" s="225">
        <f t="shared" si="8"/>
        <v>0</v>
      </c>
      <c r="J26" s="230"/>
    </row>
    <row r="27" spans="1:10" x14ac:dyDescent="0.2">
      <c r="A27" s="226" t="s">
        <v>74</v>
      </c>
      <c r="B27" s="225">
        <f>('1 r_'!B27+'1 r_'!C27+'1 r_'!D27)+('1 r_'!B27+'1 r_'!C27+'1 r_'!D27)*5%</f>
        <v>0</v>
      </c>
      <c r="C27" s="225">
        <f>('1 r_'!E27+'1 r_'!F27+'1 r_'!G27)+('1 r_'!E27+'1 r_'!F27+'1 r_'!G27)*5%</f>
        <v>0</v>
      </c>
      <c r="D27" s="225">
        <f>('1 r_'!H27+'1 r_'!I27+'1 r_'!J27)+('1 r_'!H27+'1 r_'!I27+'1 r_'!J27)*5%</f>
        <v>0</v>
      </c>
      <c r="E27" s="225">
        <f>('1 r_'!K27+'1 r_'!L27+'1 r_'!M27)+('1 r_'!K27+'1 r_'!L27+'1 r_'!M27)*5%</f>
        <v>0</v>
      </c>
      <c r="F27" s="225">
        <f t="shared" si="5"/>
        <v>0</v>
      </c>
      <c r="G27" s="225">
        <f t="shared" si="6"/>
        <v>0</v>
      </c>
      <c r="H27" s="225">
        <f t="shared" si="7"/>
        <v>0</v>
      </c>
      <c r="I27" s="225">
        <f t="shared" si="8"/>
        <v>0</v>
      </c>
      <c r="J27" s="230"/>
    </row>
    <row r="28" spans="1:10" x14ac:dyDescent="0.2">
      <c r="A28" s="226" t="s">
        <v>75</v>
      </c>
      <c r="B28" s="225">
        <f>('1 r_'!B28+'1 r_'!C28+'1 r_'!D28)+('1 r_'!B28+'1 r_'!C28+'1 r_'!D28)*5%</f>
        <v>0</v>
      </c>
      <c r="C28" s="225">
        <f>('1 r_'!E28+'1 r_'!F28+'1 r_'!G28)+('1 r_'!E28+'1 r_'!F28+'1 r_'!G28)*5%</f>
        <v>0</v>
      </c>
      <c r="D28" s="225">
        <f>('1 r_'!H28+'1 r_'!I28+'1 r_'!J28)+('1 r_'!H28+'1 r_'!I28+'1 r_'!J28)*5%</f>
        <v>0</v>
      </c>
      <c r="E28" s="225">
        <f>('1 r_'!K28+'1 r_'!L28+'1 r_'!M28)+('1 r_'!K28+'1 r_'!L28+'1 r_'!M28)*5%</f>
        <v>0</v>
      </c>
      <c r="F28" s="225">
        <f t="shared" si="5"/>
        <v>0</v>
      </c>
      <c r="G28" s="225">
        <f t="shared" si="6"/>
        <v>0</v>
      </c>
      <c r="H28" s="225">
        <f t="shared" si="7"/>
        <v>0</v>
      </c>
      <c r="I28" s="225">
        <f t="shared" si="8"/>
        <v>0</v>
      </c>
      <c r="J28" s="230"/>
    </row>
    <row r="29" spans="1:10" x14ac:dyDescent="0.2">
      <c r="A29" s="226" t="s">
        <v>76</v>
      </c>
      <c r="B29" s="225">
        <f>('1 r_'!B29+'1 r_'!C29+'1 r_'!D29)+('1 r_'!B29+'1 r_'!C29+'1 r_'!D29)*5%</f>
        <v>0</v>
      </c>
      <c r="C29" s="225">
        <f>('1 r_'!E29+'1 r_'!F29+'1 r_'!G29)+('1 r_'!E29+'1 r_'!F29+'1 r_'!G29)*5%</f>
        <v>0</v>
      </c>
      <c r="D29" s="225">
        <f>('1 r_'!H29+'1 r_'!I29+'1 r_'!J29)+('1 r_'!H29+'1 r_'!I29+'1 r_'!J29)*5%</f>
        <v>0</v>
      </c>
      <c r="E29" s="225">
        <f>('1 r_'!K29+'1 r_'!L29+'1 r_'!M29)+('1 r_'!K29+'1 r_'!L29+'1 r_'!M29)*5%</f>
        <v>0</v>
      </c>
      <c r="F29" s="225">
        <f t="shared" si="5"/>
        <v>0</v>
      </c>
      <c r="G29" s="225">
        <f t="shared" si="6"/>
        <v>0</v>
      </c>
      <c r="H29" s="225">
        <f t="shared" si="7"/>
        <v>0</v>
      </c>
      <c r="I29" s="225">
        <f t="shared" si="8"/>
        <v>0</v>
      </c>
      <c r="J29" s="230"/>
    </row>
    <row r="30" spans="1:10" x14ac:dyDescent="0.2">
      <c r="A30" s="226" t="s">
        <v>77</v>
      </c>
      <c r="B30" s="225">
        <f>('1 r_'!B30+'1 r_'!C30+'1 r_'!D30)+('1 r_'!B30+'1 r_'!C30+'1 r_'!D30)*5%</f>
        <v>0</v>
      </c>
      <c r="C30" s="225">
        <f>('1 r_'!E30+'1 r_'!F30+'1 r_'!G30)+('1 r_'!E30+'1 r_'!F30+'1 r_'!G30)*5%</f>
        <v>0</v>
      </c>
      <c r="D30" s="225">
        <f>('1 r_'!H30+'1 r_'!I30+'1 r_'!J30)+('1 r_'!H30+'1 r_'!I30+'1 r_'!J30)*5%</f>
        <v>0</v>
      </c>
      <c r="E30" s="225">
        <f>('1 r_'!K30+'1 r_'!L30+'1 r_'!M30)+('1 r_'!K30+'1 r_'!L30+'1 r_'!M30)*5%</f>
        <v>0</v>
      </c>
      <c r="F30" s="225">
        <f t="shared" si="5"/>
        <v>0</v>
      </c>
      <c r="G30" s="225">
        <f t="shared" si="6"/>
        <v>0</v>
      </c>
      <c r="H30" s="225">
        <f t="shared" si="7"/>
        <v>0</v>
      </c>
      <c r="I30" s="225">
        <f t="shared" si="8"/>
        <v>0</v>
      </c>
      <c r="J30" s="230"/>
    </row>
    <row r="31" spans="1:10" x14ac:dyDescent="0.2">
      <c r="A31" s="226" t="s">
        <v>78</v>
      </c>
      <c r="B31" s="225">
        <f>('1 r_'!B31+'1 r_'!C31+'1 r_'!D31)+('1 r_'!B31+'1 r_'!C31+'1 r_'!D31)*5%</f>
        <v>0</v>
      </c>
      <c r="C31" s="225">
        <f>('1 r_'!E31+'1 r_'!F31+'1 r_'!G31)+('1 r_'!E31+'1 r_'!F31+'1 r_'!G31)*5%</f>
        <v>0</v>
      </c>
      <c r="D31" s="225">
        <f>('1 r_'!H31+'1 r_'!I31+'1 r_'!J31)+('1 r_'!H31+'1 r_'!I31+'1 r_'!J31)*5%</f>
        <v>0</v>
      </c>
      <c r="E31" s="225">
        <f>('1 r_'!K31+'1 r_'!L31+'1 r_'!M31)+('1 r_'!K31+'1 r_'!L31+'1 r_'!M31)*5%</f>
        <v>0</v>
      </c>
      <c r="F31" s="225">
        <f t="shared" si="5"/>
        <v>0</v>
      </c>
      <c r="G31" s="225">
        <f t="shared" si="6"/>
        <v>0</v>
      </c>
      <c r="H31" s="225">
        <f t="shared" si="7"/>
        <v>0</v>
      </c>
      <c r="I31" s="225">
        <f t="shared" si="8"/>
        <v>0</v>
      </c>
      <c r="J31" s="230"/>
    </row>
    <row r="32" spans="1:10" x14ac:dyDescent="0.2">
      <c r="A32" s="226" t="s">
        <v>79</v>
      </c>
      <c r="B32" s="225">
        <f>('1 r_'!B32+'1 r_'!C32+'1 r_'!D32)</f>
        <v>0</v>
      </c>
      <c r="C32" s="225">
        <f>('1 r_'!E32+'1 r_'!F32+'1 r_'!G32)</f>
        <v>0</v>
      </c>
      <c r="D32" s="225">
        <f>('1 r_'!H32+'1 r_'!I32+'1 r_'!J32)</f>
        <v>0</v>
      </c>
      <c r="E32" s="225">
        <f>('1 r_'!K32+'1 r_'!L32+'1 r_'!M32)</f>
        <v>0</v>
      </c>
      <c r="F32" s="225">
        <f>D32</f>
        <v>0</v>
      </c>
      <c r="G32" s="225">
        <f>C32</f>
        <v>0</v>
      </c>
      <c r="H32" s="225">
        <f>D32</f>
        <v>0</v>
      </c>
      <c r="I32" s="225">
        <f>E32</f>
        <v>0</v>
      </c>
      <c r="J32" s="230"/>
    </row>
    <row r="33" spans="1:10" x14ac:dyDescent="0.2">
      <c r="A33" s="226" t="s">
        <v>80</v>
      </c>
      <c r="B33" s="225">
        <f>('1 r_'!B33+'1 r_'!C33+'1 r_'!D33)+('1 r_'!B33+'1 r_'!C33+'1 r_'!D33)*5%</f>
        <v>0</v>
      </c>
      <c r="C33" s="225">
        <f>('1 r_'!E33+'1 r_'!F33+'1 r_'!G33)+('1 r_'!E33+'1 r_'!F33+'1 r_'!G33)*5%</f>
        <v>0</v>
      </c>
      <c r="D33" s="225">
        <f>('1 r_'!H33+'1 r_'!I33+'1 r_'!J33)+('1 r_'!H33+'1 r_'!I33+'1 r_'!J33)*5%</f>
        <v>0</v>
      </c>
      <c r="E33" s="225">
        <f>('1 r_'!K33+'1 r_'!L33+'1 r_'!M33)+('1 r_'!K33+'1 r_'!L33+'1 r_'!M33)*5%</f>
        <v>0</v>
      </c>
      <c r="F33" s="225">
        <f t="shared" si="5"/>
        <v>0</v>
      </c>
      <c r="G33" s="225">
        <f t="shared" si="6"/>
        <v>0</v>
      </c>
      <c r="H33" s="225">
        <f t="shared" si="7"/>
        <v>0</v>
      </c>
      <c r="I33" s="225">
        <f t="shared" si="8"/>
        <v>0</v>
      </c>
      <c r="J33" s="230"/>
    </row>
    <row r="34" spans="1:10" x14ac:dyDescent="0.2">
      <c r="A34" s="226" t="s">
        <v>81</v>
      </c>
      <c r="B34" s="217">
        <f>SUM(ods_!E29:E31)</f>
        <v>0</v>
      </c>
      <c r="C34" s="217">
        <f>SUM(ods_!E32:E34)</f>
        <v>0</v>
      </c>
      <c r="D34" s="217">
        <f>SUM(ods_!E35:E37)</f>
        <v>0</v>
      </c>
      <c r="E34" s="217">
        <f>SUM(ods_!E38:E40)</f>
        <v>0</v>
      </c>
      <c r="F34" s="217">
        <f>SUM(ods_!E41:E43)</f>
        <v>0</v>
      </c>
      <c r="G34" s="217">
        <f>SUM(ods_!E44:E46)</f>
        <v>0</v>
      </c>
      <c r="H34" s="217">
        <f>SUM(ods_!E47:E49)</f>
        <v>0</v>
      </c>
      <c r="I34" s="217">
        <f>SUM(ods_!E50:E52)</f>
        <v>0</v>
      </c>
      <c r="J34" s="230"/>
    </row>
    <row r="35" spans="1:10" x14ac:dyDescent="0.2">
      <c r="A35" s="226" t="s">
        <v>82</v>
      </c>
      <c r="B35" s="225"/>
      <c r="C35" s="225"/>
      <c r="D35" s="225"/>
      <c r="E35" s="225"/>
      <c r="F35" s="225"/>
      <c r="G35" s="225"/>
      <c r="H35" s="225"/>
      <c r="I35" s="225"/>
      <c r="J35" s="230"/>
    </row>
    <row r="36" spans="1:10" x14ac:dyDescent="0.2">
      <c r="A36" s="226" t="s">
        <v>83</v>
      </c>
      <c r="B36" s="225"/>
      <c r="C36" s="225"/>
      <c r="D36" s="225"/>
      <c r="E36" s="225"/>
      <c r="F36" s="225"/>
      <c r="G36" s="225"/>
      <c r="H36" s="225"/>
      <c r="I36" s="225"/>
      <c r="J36" s="230"/>
    </row>
    <row r="37" spans="1:10" x14ac:dyDescent="0.2">
      <c r="A37" s="218" t="s">
        <v>84</v>
      </c>
      <c r="B37" s="227">
        <f t="shared" ref="B37:I37" si="9">SUM(B20:B36)</f>
        <v>0</v>
      </c>
      <c r="C37" s="227">
        <f t="shared" si="9"/>
        <v>0</v>
      </c>
      <c r="D37" s="227">
        <f t="shared" si="9"/>
        <v>0</v>
      </c>
      <c r="E37" s="227">
        <f t="shared" si="9"/>
        <v>0</v>
      </c>
      <c r="F37" s="227">
        <f t="shared" si="9"/>
        <v>0</v>
      </c>
      <c r="G37" s="227">
        <f t="shared" si="9"/>
        <v>0</v>
      </c>
      <c r="H37" s="227">
        <f t="shared" si="9"/>
        <v>0</v>
      </c>
      <c r="I37" s="227">
        <f t="shared" si="9"/>
        <v>0</v>
      </c>
      <c r="J37" s="230"/>
    </row>
    <row r="38" spans="1:10" x14ac:dyDescent="0.2">
      <c r="A38" s="232" t="s">
        <v>85</v>
      </c>
      <c r="B38" s="233">
        <v>0</v>
      </c>
      <c r="C38" s="233">
        <v>0</v>
      </c>
      <c r="D38" s="233">
        <v>0</v>
      </c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0"/>
    </row>
    <row r="39" spans="1:10" x14ac:dyDescent="0.2">
      <c r="A39" s="218" t="s">
        <v>86</v>
      </c>
      <c r="B39" s="227">
        <f>SUM(B9+B17-B37-B38)</f>
        <v>0</v>
      </c>
      <c r="C39" s="227">
        <f t="shared" ref="C39:I39" si="10">SUM(C9+C17-C37-C38)</f>
        <v>0</v>
      </c>
      <c r="D39" s="227">
        <f t="shared" si="10"/>
        <v>0</v>
      </c>
      <c r="E39" s="227">
        <f t="shared" si="10"/>
        <v>0</v>
      </c>
      <c r="F39" s="227">
        <f t="shared" si="10"/>
        <v>0</v>
      </c>
      <c r="G39" s="227">
        <f t="shared" si="10"/>
        <v>0</v>
      </c>
      <c r="H39" s="227">
        <f t="shared" si="10"/>
        <v>0</v>
      </c>
      <c r="I39" s="227">
        <f t="shared" si="10"/>
        <v>0</v>
      </c>
      <c r="J39" s="215"/>
    </row>
    <row r="40" spans="1:10" ht="3.75" customHeight="1" x14ac:dyDescent="0.2">
      <c r="A40" s="228"/>
      <c r="B40" s="215"/>
      <c r="C40" s="215"/>
      <c r="D40" s="215"/>
      <c r="E40" s="215"/>
      <c r="F40" s="215"/>
      <c r="G40" s="215"/>
      <c r="H40" s="215"/>
      <c r="I40" s="220"/>
      <c r="J40" s="215"/>
    </row>
    <row r="41" spans="1:10" x14ac:dyDescent="0.2">
      <c r="A41" s="229" t="s">
        <v>87</v>
      </c>
      <c r="B41" s="222"/>
      <c r="C41" s="222"/>
      <c r="D41" s="222"/>
      <c r="E41" s="222"/>
      <c r="F41" s="222"/>
      <c r="G41" s="222"/>
      <c r="H41" s="222"/>
      <c r="I41" s="223"/>
      <c r="J41" s="215"/>
    </row>
    <row r="42" spans="1:10" x14ac:dyDescent="0.2">
      <c r="A42" s="180" t="s">
        <v>88</v>
      </c>
      <c r="B42" s="225">
        <v>0</v>
      </c>
      <c r="C42" s="225">
        <f>('1 r_'!E42+'1 r_'!F42+'1 r_'!G42)+('1 r_'!E42+'1 r_'!F42+'1 r_'!G42)*5%</f>
        <v>0</v>
      </c>
      <c r="D42" s="225">
        <f>('1 r_'!H42+'1 r_'!I42+'1 r_'!J42)+('1 r_'!H42+'1 r_'!I42+'1 r_'!J42)*5%</f>
        <v>0</v>
      </c>
      <c r="E42" s="225">
        <f>('1 r_'!K42+'1 r_'!L42+'1 r_'!M42)+('1 r_'!K42+'1 r_'!L42+'1 r_'!M42)*5%</f>
        <v>0</v>
      </c>
      <c r="F42" s="225">
        <f>B42+B42*2%</f>
        <v>0</v>
      </c>
      <c r="G42" s="225">
        <f>C42+C42*2%</f>
        <v>0</v>
      </c>
      <c r="H42" s="225">
        <f>D42+D42*2%</f>
        <v>0</v>
      </c>
      <c r="I42" s="225">
        <f>E42+E42*2%</f>
        <v>0</v>
      </c>
      <c r="J42" s="215"/>
    </row>
    <row r="43" spans="1:10" x14ac:dyDescent="0.2">
      <c r="A43" s="226" t="s">
        <v>89</v>
      </c>
      <c r="B43" s="217">
        <f>SUM(ods_!D29:D31)</f>
        <v>0</v>
      </c>
      <c r="C43" s="217">
        <f>SUM(ods_!D32:D34)</f>
        <v>0</v>
      </c>
      <c r="D43" s="217">
        <f>SUM(ods_!D35:D37)</f>
        <v>0</v>
      </c>
      <c r="E43" s="217">
        <f>SUM(ods_!D38:D40)</f>
        <v>0</v>
      </c>
      <c r="F43" s="217">
        <f>SUM(ods_!D41:D43)</f>
        <v>0</v>
      </c>
      <c r="G43" s="217">
        <f>SUM(ods_!D44:D46)</f>
        <v>0</v>
      </c>
      <c r="H43" s="217">
        <f>SUM(ods_!D47:D49)</f>
        <v>0</v>
      </c>
      <c r="I43" s="217">
        <f>SUM(ods_!D50:D52)</f>
        <v>0</v>
      </c>
      <c r="J43" s="215"/>
    </row>
    <row r="44" spans="1:10" x14ac:dyDescent="0.2">
      <c r="A44" s="226" t="s">
        <v>90</v>
      </c>
      <c r="B44" s="225">
        <f>('1 r_'!B44+'1 r_'!C44+'1 r_'!D44)</f>
        <v>0</v>
      </c>
      <c r="C44" s="225">
        <f>('1 r_'!E44+'1 r_'!F44+'1 r_'!G44)</f>
        <v>0</v>
      </c>
      <c r="D44" s="225">
        <f>('1 r_'!H44+'1 r_'!I44+'1 r_'!J44)</f>
        <v>0</v>
      </c>
      <c r="E44" s="225">
        <f>('1 r_'!K44+'1 r_'!L44+'1 r_'!M44)</f>
        <v>0</v>
      </c>
      <c r="F44" s="225">
        <f t="shared" ref="F44:I47" si="11">B44</f>
        <v>0</v>
      </c>
      <c r="G44" s="225">
        <f t="shared" si="11"/>
        <v>0</v>
      </c>
      <c r="H44" s="225">
        <f t="shared" si="11"/>
        <v>0</v>
      </c>
      <c r="I44" s="225">
        <f t="shared" si="11"/>
        <v>0</v>
      </c>
      <c r="J44" s="234"/>
    </row>
    <row r="45" spans="1:10" x14ac:dyDescent="0.2">
      <c r="A45" s="226" t="s">
        <v>91</v>
      </c>
      <c r="B45" s="225">
        <f>('1 r_'!B45+'1 r_'!C45+'1 r_'!D45)+('1 r_'!B45+'1 r_'!C45+'1 r_'!D45)*5%</f>
        <v>0</v>
      </c>
      <c r="C45" s="225">
        <f>('1 r_'!E45+'1 r_'!F45+'1 r_'!G45)+('1 r_'!E45+'1 r_'!F45+'1 r_'!G45)*5%</f>
        <v>0</v>
      </c>
      <c r="D45" s="225">
        <f>('1 r_'!H45+'1 r_'!I45+'1 r_'!J45)+('1 r_'!H45+'1 r_'!I45+'1 r_'!J45)*5%</f>
        <v>0</v>
      </c>
      <c r="E45" s="225">
        <f>('1 r_'!K45+'1 r_'!L45+'1 r_'!M45)+('1 r_'!K45+'1 r_'!L45+'1 r_'!M45)*5%</f>
        <v>0</v>
      </c>
      <c r="F45" s="225">
        <f t="shared" si="11"/>
        <v>0</v>
      </c>
      <c r="G45" s="225">
        <f t="shared" si="11"/>
        <v>0</v>
      </c>
      <c r="H45" s="225">
        <f t="shared" si="11"/>
        <v>0</v>
      </c>
      <c r="I45" s="225">
        <f t="shared" si="11"/>
        <v>0</v>
      </c>
      <c r="J45" s="215"/>
    </row>
    <row r="46" spans="1:10" x14ac:dyDescent="0.2">
      <c r="A46" s="226" t="s">
        <v>92</v>
      </c>
      <c r="B46" s="225">
        <f>('1 r_'!B46+'1 r_'!C46+'1 r_'!D46)+('1 r_'!B46+'1 r_'!C46+'1 r_'!D46)*5%</f>
        <v>0</v>
      </c>
      <c r="C46" s="225">
        <f>('1 r_'!E46+'1 r_'!F46+'1 r_'!G46)+('1 r_'!E46+'1 r_'!F46+'1 r_'!G46)*5%</f>
        <v>0</v>
      </c>
      <c r="D46" s="225">
        <f>('1 r_'!H46+'1 r_'!I46+'1 r_'!J46)+('1 r_'!H46+'1 r_'!I46+'1 r_'!J46)*5%</f>
        <v>0</v>
      </c>
      <c r="E46" s="225">
        <f>('1 r_'!K46+'1 r_'!L46+'1 r_'!M46)+('1 r_'!K46+'1 r_'!L46+'1 r_'!M46)*5%</f>
        <v>0</v>
      </c>
      <c r="F46" s="225">
        <f t="shared" si="11"/>
        <v>0</v>
      </c>
      <c r="G46" s="225">
        <f t="shared" si="11"/>
        <v>0</v>
      </c>
      <c r="H46" s="225">
        <f t="shared" si="11"/>
        <v>0</v>
      </c>
      <c r="I46" s="225">
        <f t="shared" si="11"/>
        <v>0</v>
      </c>
      <c r="J46" s="215"/>
    </row>
    <row r="47" spans="1:10" x14ac:dyDescent="0.2">
      <c r="A47" s="226" t="s">
        <v>93</v>
      </c>
      <c r="B47" s="225">
        <f>('1 r_'!B47+'1 r_'!C47+'1 r_'!D47)+('1 r_'!B47+'1 r_'!C47+'1 r_'!D47)*5%</f>
        <v>0</v>
      </c>
      <c r="C47" s="225">
        <f>('1 r_'!E47+'1 r_'!F47+'1 r_'!G47)+('1 r_'!E47+'1 r_'!F47+'1 r_'!G47)*5%</f>
        <v>0</v>
      </c>
      <c r="D47" s="225">
        <f>('1 r_'!H47+'1 r_'!I47+'1 r_'!J47)+('1 r_'!H47+'1 r_'!I47+'1 r_'!J47)*5%</f>
        <v>0</v>
      </c>
      <c r="E47" s="225">
        <f>('1 r_'!K47+'1 r_'!L47+'1 r_'!M47)+('1 r_'!K47+'1 r_'!L47+'1 r_'!M47)*5%</f>
        <v>0</v>
      </c>
      <c r="F47" s="225">
        <f t="shared" si="11"/>
        <v>0</v>
      </c>
      <c r="G47" s="225">
        <f t="shared" si="11"/>
        <v>0</v>
      </c>
      <c r="H47" s="225">
        <f t="shared" si="11"/>
        <v>0</v>
      </c>
      <c r="I47" s="225">
        <f t="shared" si="11"/>
        <v>0</v>
      </c>
      <c r="J47" s="215"/>
    </row>
    <row r="48" spans="1:10" x14ac:dyDescent="0.2">
      <c r="A48" s="226" t="s">
        <v>94</v>
      </c>
      <c r="B48" s="225">
        <f>('1 r_'!B48+'1 r_'!C48+'1 r_'!D48)+('1 r_'!B48+'1 r_'!C48+'1 r_'!D48)*5%</f>
        <v>0</v>
      </c>
      <c r="C48" s="225">
        <f>('1 r_'!E48+'1 r_'!F48+'1 r_'!G48)+('1 r_'!E48+'1 r_'!F48+'1 r_'!G48)*5%</f>
        <v>0</v>
      </c>
      <c r="D48" s="225">
        <f>('1 r_'!H48+'1 r_'!I48+'1 r_'!J48)+('1 r_'!H48+'1 r_'!I48+'1 r_'!J48)*5%</f>
        <v>0</v>
      </c>
      <c r="E48" s="225">
        <f>('1 r_'!K48+'1 r_'!L48+'1 r_'!M48)+('1 r_'!K48+'1 r_'!L48+'1 r_'!M48)*5%</f>
        <v>0</v>
      </c>
      <c r="F48" s="225">
        <f>B48+B48*5%</f>
        <v>0</v>
      </c>
      <c r="G48" s="225">
        <f>C48+C48*5%</f>
        <v>0</v>
      </c>
      <c r="H48" s="225">
        <f>D48+D48*5%</f>
        <v>0</v>
      </c>
      <c r="I48" s="225">
        <f>E48+E48*5%</f>
        <v>0</v>
      </c>
      <c r="J48" s="215"/>
    </row>
    <row r="49" spans="1:10" x14ac:dyDescent="0.2">
      <c r="A49" s="226" t="s">
        <v>95</v>
      </c>
      <c r="B49" s="225">
        <f>('1 r_'!B49+'1 r_'!C49+'1 r_'!D49)+('1 r_'!B49+'1 r_'!C49+'1 r_'!D49)*5%</f>
        <v>0</v>
      </c>
      <c r="C49" s="225">
        <f>('1 r_'!E49+'1 r_'!F49+'1 r_'!G49)+('1 r_'!E49+'1 r_'!F49+'1 r_'!G49)*5%</f>
        <v>0</v>
      </c>
      <c r="D49" s="225">
        <f>('1 r_'!H49+'1 r_'!I49+'1 r_'!J49)+('1 r_'!H49+'1 r_'!I49+'1 r_'!J49)*5%</f>
        <v>0</v>
      </c>
      <c r="E49" s="225">
        <f>('1 r_'!K49+'1 r_'!L49+'1 r_'!M49)+('1 r_'!K49+'1 r_'!L49+'1 r_'!M49)*5%</f>
        <v>0</v>
      </c>
      <c r="F49" s="225">
        <f>B49</f>
        <v>0</v>
      </c>
      <c r="G49" s="225">
        <f>C49</f>
        <v>0</v>
      </c>
      <c r="H49" s="225">
        <f>D49</f>
        <v>0</v>
      </c>
      <c r="I49" s="225">
        <f>E49</f>
        <v>0</v>
      </c>
      <c r="J49" s="215"/>
    </row>
    <row r="50" spans="1:10" x14ac:dyDescent="0.2">
      <c r="A50" s="218" t="s">
        <v>96</v>
      </c>
      <c r="B50" s="227">
        <f t="shared" ref="B50:I50" si="12">SUM(B42:B49)</f>
        <v>0</v>
      </c>
      <c r="C50" s="227">
        <f t="shared" si="12"/>
        <v>0</v>
      </c>
      <c r="D50" s="227">
        <f t="shared" si="12"/>
        <v>0</v>
      </c>
      <c r="E50" s="227">
        <f t="shared" si="12"/>
        <v>0</v>
      </c>
      <c r="F50" s="227">
        <f t="shared" si="12"/>
        <v>0</v>
      </c>
      <c r="G50" s="227">
        <f t="shared" si="12"/>
        <v>0</v>
      </c>
      <c r="H50" s="227">
        <f t="shared" si="12"/>
        <v>0</v>
      </c>
      <c r="I50" s="227">
        <f t="shared" si="12"/>
        <v>0</v>
      </c>
      <c r="J50" s="215"/>
    </row>
    <row r="51" spans="1:10" ht="6" customHeight="1" x14ac:dyDescent="0.2">
      <c r="A51" s="228"/>
      <c r="B51" s="215"/>
      <c r="C51" s="215"/>
      <c r="D51" s="215"/>
      <c r="E51" s="215"/>
      <c r="F51" s="215"/>
      <c r="G51" s="215"/>
      <c r="H51" s="215"/>
      <c r="I51" s="220"/>
      <c r="J51" s="215"/>
    </row>
    <row r="52" spans="1:10" x14ac:dyDescent="0.2">
      <c r="A52" s="229" t="s">
        <v>97</v>
      </c>
      <c r="B52" s="222"/>
      <c r="C52" s="222"/>
      <c r="D52" s="222"/>
      <c r="E52" s="222"/>
      <c r="F52" s="222"/>
      <c r="G52" s="222"/>
      <c r="H52" s="222"/>
      <c r="I52" s="223"/>
      <c r="J52" s="215"/>
    </row>
    <row r="53" spans="1:10" x14ac:dyDescent="0.2">
      <c r="A53" s="180" t="s">
        <v>98</v>
      </c>
      <c r="B53" s="225">
        <f>('1 r_'!B53+'1 r_'!C53+'1 r_'!D53)+('1 r_'!B53+'1 r_'!C53+'1 r_'!D53)*5%</f>
        <v>0</v>
      </c>
      <c r="C53" s="225">
        <f>('1 r_'!E53+'1 r_'!F53+'1 r_'!G53)+('1 r_'!E53+'1 r_'!F53+'1 r_'!G53)*5%</f>
        <v>0</v>
      </c>
      <c r="D53" s="225">
        <f>('1 r_'!H53+'1 r_'!I53+'1 r_'!J53)+('1 r_'!H53+'1 r_'!I53+'1 r_'!J53)*5%</f>
        <v>0</v>
      </c>
      <c r="E53" s="225">
        <f>('1 r_'!K53+'1 r_'!L53+'1 r_'!M53)+('1 r_'!K53+'1 r_'!L53+'1 r_'!M53)*5%</f>
        <v>0</v>
      </c>
      <c r="F53" s="225">
        <f>B53</f>
        <v>0</v>
      </c>
      <c r="G53" s="225">
        <f t="shared" ref="G53:I54" si="13">C53</f>
        <v>0</v>
      </c>
      <c r="H53" s="225">
        <f t="shared" si="13"/>
        <v>0</v>
      </c>
      <c r="I53" s="225">
        <f t="shared" si="13"/>
        <v>0</v>
      </c>
      <c r="J53" s="215"/>
    </row>
    <row r="54" spans="1:10" x14ac:dyDescent="0.2">
      <c r="A54" s="226" t="s">
        <v>99</v>
      </c>
      <c r="B54" s="225">
        <f>('1 r_'!B54+'1 r_'!C54+'1 r_'!D54)+('1 r_'!B54+'1 r_'!C54+'1 r_'!D54)*5%</f>
        <v>0</v>
      </c>
      <c r="C54" s="225">
        <f>('1 r_'!E54+'1 r_'!F54+'1 r_'!G54)+('1 r_'!E54+'1 r_'!F54+'1 r_'!G54)*5%</f>
        <v>0</v>
      </c>
      <c r="D54" s="225">
        <f>('1 r_'!H54+'1 r_'!I54+'1 r_'!J54)+('1 r_'!H54+'1 r_'!I54+'1 r_'!J54)*5%</f>
        <v>0</v>
      </c>
      <c r="E54" s="225">
        <f>('1 r_'!K54+'1 r_'!L54+'1 r_'!M54)+('1 r_'!K54+'1 r_'!L54+'1 r_'!M54)*5%</f>
        <v>0</v>
      </c>
      <c r="F54" s="225">
        <f>B54</f>
        <v>0</v>
      </c>
      <c r="G54" s="225">
        <f t="shared" si="13"/>
        <v>0</v>
      </c>
      <c r="H54" s="225">
        <f t="shared" si="13"/>
        <v>0</v>
      </c>
      <c r="I54" s="225">
        <f t="shared" si="13"/>
        <v>0</v>
      </c>
      <c r="J54" s="215"/>
    </row>
    <row r="55" spans="1:10" x14ac:dyDescent="0.2">
      <c r="A55" s="226" t="s">
        <v>100</v>
      </c>
      <c r="B55" s="231"/>
      <c r="C55" s="231"/>
      <c r="D55" s="231"/>
      <c r="E55" s="231"/>
      <c r="F55" s="231"/>
      <c r="G55" s="231"/>
      <c r="H55" s="231"/>
      <c r="I55" s="231"/>
      <c r="J55" s="215"/>
    </row>
    <row r="56" spans="1:10" x14ac:dyDescent="0.2">
      <c r="A56" s="218" t="s">
        <v>101</v>
      </c>
      <c r="B56" s="227">
        <f t="shared" ref="B56:I56" si="14">SUM(B53:B55)</f>
        <v>0</v>
      </c>
      <c r="C56" s="227">
        <f t="shared" si="14"/>
        <v>0</v>
      </c>
      <c r="D56" s="227">
        <f t="shared" si="14"/>
        <v>0</v>
      </c>
      <c r="E56" s="227">
        <f t="shared" si="14"/>
        <v>0</v>
      </c>
      <c r="F56" s="227">
        <f t="shared" si="14"/>
        <v>0</v>
      </c>
      <c r="G56" s="227">
        <f t="shared" si="14"/>
        <v>0</v>
      </c>
      <c r="H56" s="227">
        <f t="shared" si="14"/>
        <v>0</v>
      </c>
      <c r="I56" s="227">
        <f t="shared" si="14"/>
        <v>0</v>
      </c>
      <c r="J56" s="215"/>
    </row>
    <row r="57" spans="1:10" ht="9.75" customHeight="1" x14ac:dyDescent="0.2">
      <c r="A57" s="229"/>
      <c r="B57" s="222"/>
      <c r="C57" s="222"/>
      <c r="D57" s="222"/>
      <c r="E57" s="222"/>
      <c r="F57" s="222"/>
      <c r="G57" s="222"/>
      <c r="H57" s="222"/>
      <c r="I57" s="223"/>
      <c r="J57" s="215"/>
    </row>
    <row r="58" spans="1:10" x14ac:dyDescent="0.2">
      <c r="A58" s="218" t="s">
        <v>102</v>
      </c>
      <c r="B58" s="227">
        <f t="shared" ref="B58:I58" si="15">SUM(B39-B50+B56)</f>
        <v>0</v>
      </c>
      <c r="C58" s="227">
        <f t="shared" si="15"/>
        <v>0</v>
      </c>
      <c r="D58" s="227">
        <f t="shared" si="15"/>
        <v>0</v>
      </c>
      <c r="E58" s="227">
        <f t="shared" si="15"/>
        <v>0</v>
      </c>
      <c r="F58" s="227">
        <f t="shared" si="15"/>
        <v>0</v>
      </c>
      <c r="G58" s="227">
        <f t="shared" si="15"/>
        <v>0</v>
      </c>
      <c r="H58" s="227">
        <f t="shared" si="15"/>
        <v>0</v>
      </c>
      <c r="I58" s="227">
        <f t="shared" si="15"/>
        <v>0</v>
      </c>
      <c r="J58" s="215"/>
    </row>
    <row r="59" spans="1:10" ht="87.75" customHeight="1" x14ac:dyDescent="0.2"/>
    <row r="105" ht="64.5" customHeight="1" x14ac:dyDescent="0.2"/>
    <row r="109" ht="0.75" customHeight="1" x14ac:dyDescent="0.2"/>
    <row r="111" ht="53.25" customHeight="1" x14ac:dyDescent="0.2"/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39370078740157483" right="0.39370078740157483" top="0.53437500000000004" bottom="0.13875000000000001" header="0.27559055118110237" footer="0.15748031496062992"/>
  <pageSetup paperSize="9" scale="66" firstPageNumber="0" orientation="landscape" horizontalDpi="300" verticalDpi="300" r:id="rId1"/>
  <headerFooter alignWithMargins="0">
    <oddHeader>&amp;L&amp;G&amp;R&amp;10&amp;G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G60"/>
  <sheetViews>
    <sheetView showGridLines="0" topLeftCell="A34" zoomScale="75" zoomScaleNormal="75" workbookViewId="0">
      <selection activeCell="K16" sqref="K16"/>
    </sheetView>
  </sheetViews>
  <sheetFormatPr defaultRowHeight="15.75" x14ac:dyDescent="0.25"/>
  <cols>
    <col min="1" max="1" width="41.5" style="55" customWidth="1"/>
    <col min="2" max="2" width="15.125" style="55" customWidth="1"/>
    <col min="3" max="3" width="14.25" style="55" customWidth="1"/>
    <col min="4" max="4" width="15.125" style="55" customWidth="1"/>
    <col min="5" max="5" width="13.75" style="55" customWidth="1"/>
    <col min="6" max="6" width="14" style="55" customWidth="1"/>
    <col min="7" max="7" width="14.375" style="55" customWidth="1"/>
    <col min="8" max="16384" width="9" style="55"/>
  </cols>
  <sheetData>
    <row r="1" spans="1:7" ht="24.75" customHeight="1" x14ac:dyDescent="0.25"/>
    <row r="2" spans="1:7" ht="20.25" x14ac:dyDescent="0.3">
      <c r="A2" s="56" t="s">
        <v>110</v>
      </c>
      <c r="B2" s="90"/>
      <c r="C2" s="57"/>
      <c r="D2" s="57"/>
      <c r="G2" s="57"/>
    </row>
    <row r="3" spans="1:7" ht="9.75" customHeight="1" x14ac:dyDescent="0.25">
      <c r="A3" s="57"/>
      <c r="B3" s="57"/>
      <c r="C3" s="57" t="s">
        <v>2</v>
      </c>
      <c r="D3" s="57"/>
      <c r="E3" s="57" t="s">
        <v>2</v>
      </c>
      <c r="F3" s="57"/>
      <c r="G3" s="57"/>
    </row>
    <row r="4" spans="1:7" x14ac:dyDescent="0.25">
      <c r="A4" s="58" t="str">
        <f>('1 r_'!A4)</f>
        <v>Dla wniosku :</v>
      </c>
      <c r="B4" s="58"/>
      <c r="C4" s="57"/>
      <c r="D4" s="57"/>
      <c r="E4" s="57" t="s">
        <v>2</v>
      </c>
      <c r="F4" s="57"/>
      <c r="G4" s="57"/>
    </row>
    <row r="5" spans="1:7" x14ac:dyDescent="0.25">
      <c r="A5" s="60">
        <f>nakł_!$A$5</f>
        <v>0</v>
      </c>
      <c r="B5" s="58"/>
      <c r="C5" s="57"/>
      <c r="D5" s="57"/>
      <c r="E5" s="57"/>
      <c r="F5" s="57"/>
      <c r="G5" s="62"/>
    </row>
    <row r="6" spans="1:7" ht="6.75" customHeight="1" x14ac:dyDescent="0.25">
      <c r="A6" s="57"/>
      <c r="B6" s="57"/>
      <c r="C6" s="57"/>
      <c r="D6" s="57"/>
      <c r="E6" s="57"/>
      <c r="F6" s="57"/>
      <c r="G6" s="57"/>
    </row>
    <row r="7" spans="1:7" x14ac:dyDescent="0.25">
      <c r="A7" s="91"/>
      <c r="B7" s="64" t="s">
        <v>111</v>
      </c>
      <c r="C7" s="64" t="s">
        <v>37</v>
      </c>
      <c r="D7" s="64" t="s">
        <v>111</v>
      </c>
      <c r="E7" s="64" t="s">
        <v>38</v>
      </c>
      <c r="F7" s="64" t="s">
        <v>111</v>
      </c>
      <c r="G7" s="64" t="s">
        <v>39</v>
      </c>
    </row>
    <row r="8" spans="1:7" x14ac:dyDescent="0.25">
      <c r="A8" s="92" t="s">
        <v>45</v>
      </c>
      <c r="B8" s="93" t="s">
        <v>37</v>
      </c>
      <c r="C8" s="93" t="s">
        <v>112</v>
      </c>
      <c r="D8" s="93" t="s">
        <v>38</v>
      </c>
      <c r="E8" s="93" t="s">
        <v>112</v>
      </c>
      <c r="F8" s="92" t="s">
        <v>39</v>
      </c>
      <c r="G8" s="93" t="s">
        <v>112</v>
      </c>
    </row>
    <row r="9" spans="1:7" x14ac:dyDescent="0.25">
      <c r="A9" s="94"/>
      <c r="B9" s="95"/>
      <c r="C9" s="96"/>
      <c r="D9" s="96"/>
      <c r="E9" s="96"/>
      <c r="F9" s="97"/>
      <c r="G9" s="96"/>
    </row>
    <row r="10" spans="1:7" x14ac:dyDescent="0.25">
      <c r="A10" s="69" t="s">
        <v>58</v>
      </c>
      <c r="B10" s="69"/>
      <c r="C10" s="69">
        <f>SUM('1 r_'!B9)</f>
        <v>0</v>
      </c>
      <c r="D10" s="69"/>
      <c r="E10" s="69">
        <f>SUM('2 i 3 r_'!B9)</f>
        <v>0</v>
      </c>
      <c r="F10" s="69"/>
      <c r="G10" s="69">
        <f>SUM('2 i 3 r_'!F9)</f>
        <v>0</v>
      </c>
    </row>
    <row r="11" spans="1:7" ht="9" customHeight="1" x14ac:dyDescent="0.25">
      <c r="A11" s="72"/>
      <c r="B11" s="74"/>
      <c r="C11" s="74"/>
      <c r="D11" s="74"/>
      <c r="E11" s="74"/>
      <c r="F11" s="74"/>
      <c r="G11" s="75"/>
    </row>
    <row r="12" spans="1:7" x14ac:dyDescent="0.25">
      <c r="A12" s="76" t="s">
        <v>59</v>
      </c>
      <c r="B12" s="78"/>
      <c r="C12" s="78"/>
      <c r="D12" s="78"/>
      <c r="E12" s="78"/>
      <c r="F12" s="78"/>
      <c r="G12" s="79"/>
    </row>
    <row r="13" spans="1:7" x14ac:dyDescent="0.25">
      <c r="A13" s="80" t="s">
        <v>60</v>
      </c>
      <c r="B13" s="87">
        <f t="shared" ref="B13:B18" si="0">SUM(C13/12)</f>
        <v>0</v>
      </c>
      <c r="C13" s="87">
        <f>SUM('1 r_'!B12:M12)</f>
        <v>0</v>
      </c>
      <c r="D13" s="87">
        <f t="shared" ref="D13:D18" si="1">SUM(E13/12)</f>
        <v>0</v>
      </c>
      <c r="E13" s="87">
        <f>SUM('2 i 3 r_'!B12:E12)</f>
        <v>0</v>
      </c>
      <c r="F13" s="87">
        <f t="shared" ref="F13:F18" si="2">SUM(G13/12)</f>
        <v>0</v>
      </c>
      <c r="G13" s="87">
        <f>SUM('2 i 3 r_'!F12:I12)</f>
        <v>0</v>
      </c>
    </row>
    <row r="14" spans="1:7" x14ac:dyDescent="0.25">
      <c r="A14" s="66" t="s">
        <v>61</v>
      </c>
      <c r="B14" s="87">
        <f t="shared" si="0"/>
        <v>0</v>
      </c>
      <c r="C14" s="87">
        <f>SUM('1 r_'!B13:M13)</f>
        <v>0</v>
      </c>
      <c r="D14" s="87">
        <f t="shared" si="1"/>
        <v>0</v>
      </c>
      <c r="E14" s="87">
        <f>SUM('2 i 3 r_'!B13:E13)</f>
        <v>0</v>
      </c>
      <c r="F14" s="87">
        <f t="shared" si="2"/>
        <v>0</v>
      </c>
      <c r="G14" s="87">
        <f>SUM('2 i 3 r_'!F13:I13)</f>
        <v>0</v>
      </c>
    </row>
    <row r="15" spans="1:7" x14ac:dyDescent="0.25">
      <c r="A15" s="66" t="s">
        <v>62</v>
      </c>
      <c r="B15" s="87">
        <f t="shared" si="0"/>
        <v>0</v>
      </c>
      <c r="C15" s="87">
        <f>SUM('1 r_'!B14:M14)</f>
        <v>0</v>
      </c>
      <c r="D15" s="87">
        <f t="shared" si="1"/>
        <v>0</v>
      </c>
      <c r="E15" s="87">
        <f>SUM('2 i 3 r_'!B14:E14)</f>
        <v>0</v>
      </c>
      <c r="F15" s="87">
        <f t="shared" si="2"/>
        <v>0</v>
      </c>
      <c r="G15" s="87">
        <f>SUM('2 i 3 r_'!F14:I14)</f>
        <v>0</v>
      </c>
    </row>
    <row r="16" spans="1:7" x14ac:dyDescent="0.25">
      <c r="A16" s="66" t="s">
        <v>63</v>
      </c>
      <c r="B16" s="87">
        <f t="shared" si="0"/>
        <v>0</v>
      </c>
      <c r="C16" s="87">
        <f>SUM('1 r_'!B15:M15)</f>
        <v>0</v>
      </c>
      <c r="D16" s="87">
        <f t="shared" si="1"/>
        <v>0</v>
      </c>
      <c r="E16" s="87">
        <f>SUM('2 i 3 r_'!B15:E15)</f>
        <v>0</v>
      </c>
      <c r="F16" s="87">
        <f t="shared" si="2"/>
        <v>0</v>
      </c>
      <c r="G16" s="87">
        <f>SUM('2 i 3 r_'!F15:I15)</f>
        <v>0</v>
      </c>
    </row>
    <row r="17" spans="1:7" x14ac:dyDescent="0.25">
      <c r="A17" s="82" t="s">
        <v>64</v>
      </c>
      <c r="B17" s="87">
        <f t="shared" si="0"/>
        <v>0</v>
      </c>
      <c r="C17" s="87">
        <f>SUM('1 r_'!B16:M16)</f>
        <v>0</v>
      </c>
      <c r="D17" s="87">
        <f t="shared" si="1"/>
        <v>0</v>
      </c>
      <c r="E17" s="87">
        <f>SUM('2 i 3 r_'!B16:E16)</f>
        <v>0</v>
      </c>
      <c r="F17" s="87">
        <f t="shared" si="2"/>
        <v>0</v>
      </c>
      <c r="G17" s="87">
        <f>SUM('2 i 3 r_'!F16:I16)</f>
        <v>0</v>
      </c>
    </row>
    <row r="18" spans="1:7" x14ac:dyDescent="0.25">
      <c r="A18" s="69" t="s">
        <v>65</v>
      </c>
      <c r="B18" s="71">
        <f t="shared" si="0"/>
        <v>0</v>
      </c>
      <c r="C18" s="71">
        <f>SUM('1 r_'!B17:M17)</f>
        <v>0</v>
      </c>
      <c r="D18" s="71">
        <f t="shared" si="1"/>
        <v>0</v>
      </c>
      <c r="E18" s="71">
        <f>SUM('2 i 3 r_'!B17:E17)</f>
        <v>0</v>
      </c>
      <c r="F18" s="71">
        <f t="shared" si="2"/>
        <v>0</v>
      </c>
      <c r="G18" s="71">
        <f>SUM('2 i 3 r_'!F17:I17)</f>
        <v>0</v>
      </c>
    </row>
    <row r="19" spans="1:7" ht="6.75" customHeight="1" x14ac:dyDescent="0.25">
      <c r="A19" s="83"/>
      <c r="B19" s="74"/>
      <c r="C19" s="74"/>
      <c r="D19" s="74"/>
      <c r="E19" s="74"/>
      <c r="F19" s="74"/>
      <c r="G19" s="75"/>
    </row>
    <row r="20" spans="1:7" x14ac:dyDescent="0.25">
      <c r="A20" s="84" t="s">
        <v>66</v>
      </c>
      <c r="B20" s="78"/>
      <c r="C20" s="78"/>
      <c r="D20" s="78"/>
      <c r="E20" s="78"/>
      <c r="F20" s="78"/>
      <c r="G20" s="79"/>
    </row>
    <row r="21" spans="1:7" x14ac:dyDescent="0.25">
      <c r="A21" s="85" t="s">
        <v>67</v>
      </c>
      <c r="B21" s="87">
        <f t="shared" ref="B21:B40" si="3">SUM(C21/12)</f>
        <v>0</v>
      </c>
      <c r="C21" s="87">
        <f>SUM('1 r_'!B20:M20)</f>
        <v>0</v>
      </c>
      <c r="D21" s="87">
        <f t="shared" ref="D21:D40" si="4">SUM(E21/12)</f>
        <v>0</v>
      </c>
      <c r="E21" s="87">
        <f>SUM('2 i 3 r_'!B20:E20)</f>
        <v>0</v>
      </c>
      <c r="F21" s="87">
        <f t="shared" ref="F21:F40" si="5">SUM(G21/12)</f>
        <v>0</v>
      </c>
      <c r="G21" s="87">
        <f>SUM('2 i 3 r_'!F20:I20)</f>
        <v>0</v>
      </c>
    </row>
    <row r="22" spans="1:7" x14ac:dyDescent="0.25">
      <c r="A22" s="82" t="s">
        <v>68</v>
      </c>
      <c r="B22" s="87">
        <f t="shared" si="3"/>
        <v>0</v>
      </c>
      <c r="C22" s="87">
        <f>SUM('1 r_'!B21:M21)</f>
        <v>0</v>
      </c>
      <c r="D22" s="87">
        <f t="shared" si="4"/>
        <v>0</v>
      </c>
      <c r="E22" s="87">
        <f>SUM('2 i 3 r_'!B21:E21)</f>
        <v>0</v>
      </c>
      <c r="F22" s="87">
        <f t="shared" si="5"/>
        <v>0</v>
      </c>
      <c r="G22" s="87">
        <f>SUM('2 i 3 r_'!F21:I21)</f>
        <v>0</v>
      </c>
    </row>
    <row r="23" spans="1:7" x14ac:dyDescent="0.25">
      <c r="A23" s="82" t="s">
        <v>69</v>
      </c>
      <c r="B23" s="87">
        <f t="shared" si="3"/>
        <v>0</v>
      </c>
      <c r="C23" s="87">
        <f>SUM('1 r_'!B22:M22)</f>
        <v>0</v>
      </c>
      <c r="D23" s="87">
        <f t="shared" si="4"/>
        <v>0</v>
      </c>
      <c r="E23" s="87">
        <f>SUM('2 i 3 r_'!B22:E22)</f>
        <v>0</v>
      </c>
      <c r="F23" s="87">
        <f t="shared" si="5"/>
        <v>0</v>
      </c>
      <c r="G23" s="87">
        <f>SUM('2 i 3 r_'!F22:I22)</f>
        <v>0</v>
      </c>
    </row>
    <row r="24" spans="1:7" x14ac:dyDescent="0.25">
      <c r="A24" s="82" t="s">
        <v>70</v>
      </c>
      <c r="B24" s="87">
        <f t="shared" si="3"/>
        <v>0</v>
      </c>
      <c r="C24" s="87">
        <f>SUM('1 r_'!B23:M23)</f>
        <v>0</v>
      </c>
      <c r="D24" s="87">
        <f t="shared" si="4"/>
        <v>0</v>
      </c>
      <c r="E24" s="87">
        <f>SUM('2 i 3 r_'!B23:E23)</f>
        <v>0</v>
      </c>
      <c r="F24" s="87">
        <f t="shared" si="5"/>
        <v>0</v>
      </c>
      <c r="G24" s="87">
        <f>SUM('2 i 3 r_'!F23:I23)</f>
        <v>0</v>
      </c>
    </row>
    <row r="25" spans="1:7" x14ac:dyDescent="0.25">
      <c r="A25" s="82" t="s">
        <v>71</v>
      </c>
      <c r="B25" s="87">
        <f t="shared" si="3"/>
        <v>0</v>
      </c>
      <c r="C25" s="87">
        <f>SUM('1 r_'!B24:M24)</f>
        <v>0</v>
      </c>
      <c r="D25" s="87">
        <f t="shared" si="4"/>
        <v>0</v>
      </c>
      <c r="E25" s="87">
        <f>SUM('2 i 3 r_'!B24:E24)</f>
        <v>0</v>
      </c>
      <c r="F25" s="87">
        <f t="shared" si="5"/>
        <v>0</v>
      </c>
      <c r="G25" s="87">
        <f>SUM('2 i 3 r_'!F24:I24)</f>
        <v>0</v>
      </c>
    </row>
    <row r="26" spans="1:7" x14ac:dyDescent="0.25">
      <c r="A26" s="82" t="s">
        <v>72</v>
      </c>
      <c r="B26" s="87">
        <f t="shared" si="3"/>
        <v>0</v>
      </c>
      <c r="C26" s="87">
        <f>SUM('1 r_'!B25:M25)</f>
        <v>0</v>
      </c>
      <c r="D26" s="87">
        <f t="shared" si="4"/>
        <v>0</v>
      </c>
      <c r="E26" s="87">
        <f>SUM('2 i 3 r_'!B25:E25)</f>
        <v>0</v>
      </c>
      <c r="F26" s="87">
        <f t="shared" si="5"/>
        <v>0</v>
      </c>
      <c r="G26" s="87">
        <f>SUM('2 i 3 r_'!F25:I25)</f>
        <v>0</v>
      </c>
    </row>
    <row r="27" spans="1:7" x14ac:dyDescent="0.25">
      <c r="A27" s="82" t="s">
        <v>73</v>
      </c>
      <c r="B27" s="87">
        <f t="shared" si="3"/>
        <v>0</v>
      </c>
      <c r="C27" s="87">
        <f>SUM('1 r_'!B26:M26)</f>
        <v>0</v>
      </c>
      <c r="D27" s="87">
        <f t="shared" si="4"/>
        <v>0</v>
      </c>
      <c r="E27" s="87">
        <f>SUM('2 i 3 r_'!B26:E26)</f>
        <v>0</v>
      </c>
      <c r="F27" s="87">
        <f t="shared" si="5"/>
        <v>0</v>
      </c>
      <c r="G27" s="87">
        <f>SUM('2 i 3 r_'!F26:I26)</f>
        <v>0</v>
      </c>
    </row>
    <row r="28" spans="1:7" x14ac:dyDescent="0.25">
      <c r="A28" s="82" t="s">
        <v>74</v>
      </c>
      <c r="B28" s="87">
        <f t="shared" si="3"/>
        <v>0</v>
      </c>
      <c r="C28" s="87">
        <f>SUM('1 r_'!B27:M27)</f>
        <v>0</v>
      </c>
      <c r="D28" s="87">
        <f t="shared" si="4"/>
        <v>0</v>
      </c>
      <c r="E28" s="87">
        <f>SUM('2 i 3 r_'!B27:E27)</f>
        <v>0</v>
      </c>
      <c r="F28" s="87">
        <f t="shared" si="5"/>
        <v>0</v>
      </c>
      <c r="G28" s="87">
        <f>SUM('2 i 3 r_'!F27:I27)</f>
        <v>0</v>
      </c>
    </row>
    <row r="29" spans="1:7" x14ac:dyDescent="0.25">
      <c r="A29" s="82" t="s">
        <v>75</v>
      </c>
      <c r="B29" s="87">
        <f t="shared" si="3"/>
        <v>0</v>
      </c>
      <c r="C29" s="87">
        <f>SUM('1 r_'!B28:M28)</f>
        <v>0</v>
      </c>
      <c r="D29" s="87">
        <f t="shared" si="4"/>
        <v>0</v>
      </c>
      <c r="E29" s="87">
        <f>SUM('2 i 3 r_'!B28:E28)</f>
        <v>0</v>
      </c>
      <c r="F29" s="87">
        <f t="shared" si="5"/>
        <v>0</v>
      </c>
      <c r="G29" s="87">
        <f>SUM('2 i 3 r_'!F28:I28)</f>
        <v>0</v>
      </c>
    </row>
    <row r="30" spans="1:7" x14ac:dyDescent="0.25">
      <c r="A30" s="82" t="s">
        <v>76</v>
      </c>
      <c r="B30" s="87">
        <f t="shared" si="3"/>
        <v>0</v>
      </c>
      <c r="C30" s="87">
        <f>SUM('1 r_'!B29:M29)</f>
        <v>0</v>
      </c>
      <c r="D30" s="87">
        <f t="shared" si="4"/>
        <v>0</v>
      </c>
      <c r="E30" s="87">
        <f>SUM('2 i 3 r_'!B29:E29)</f>
        <v>0</v>
      </c>
      <c r="F30" s="87">
        <f t="shared" si="5"/>
        <v>0</v>
      </c>
      <c r="G30" s="87">
        <f>SUM('2 i 3 r_'!F29:I29)</f>
        <v>0</v>
      </c>
    </row>
    <row r="31" spans="1:7" x14ac:dyDescent="0.25">
      <c r="A31" s="82" t="s">
        <v>77</v>
      </c>
      <c r="B31" s="87">
        <f t="shared" si="3"/>
        <v>0</v>
      </c>
      <c r="C31" s="87">
        <f>SUM('1 r_'!B30:M30)</f>
        <v>0</v>
      </c>
      <c r="D31" s="87">
        <f t="shared" si="4"/>
        <v>0</v>
      </c>
      <c r="E31" s="87">
        <f>SUM('2 i 3 r_'!B30:E30)</f>
        <v>0</v>
      </c>
      <c r="F31" s="87">
        <f t="shared" si="5"/>
        <v>0</v>
      </c>
      <c r="G31" s="87">
        <f>SUM('2 i 3 r_'!F30:I30)</f>
        <v>0</v>
      </c>
    </row>
    <row r="32" spans="1:7" x14ac:dyDescent="0.25">
      <c r="A32" s="82" t="s">
        <v>78</v>
      </c>
      <c r="B32" s="87">
        <f t="shared" si="3"/>
        <v>0</v>
      </c>
      <c r="C32" s="87">
        <f>SUM('1 r_'!B31:M31)</f>
        <v>0</v>
      </c>
      <c r="D32" s="87">
        <f t="shared" si="4"/>
        <v>0</v>
      </c>
      <c r="E32" s="87">
        <f>SUM('2 i 3 r_'!B31:E31)</f>
        <v>0</v>
      </c>
      <c r="F32" s="87">
        <f t="shared" si="5"/>
        <v>0</v>
      </c>
      <c r="G32" s="87">
        <f>SUM('2 i 3 r_'!F31:I31)</f>
        <v>0</v>
      </c>
    </row>
    <row r="33" spans="1:7" x14ac:dyDescent="0.25">
      <c r="A33" s="82" t="s">
        <v>79</v>
      </c>
      <c r="B33" s="87">
        <f t="shared" si="3"/>
        <v>0</v>
      </c>
      <c r="C33" s="87">
        <f>SUM('1 r_'!B32:M32)</f>
        <v>0</v>
      </c>
      <c r="D33" s="87">
        <f t="shared" si="4"/>
        <v>0</v>
      </c>
      <c r="E33" s="87">
        <f>SUM('2 i 3 r_'!B32:E32)</f>
        <v>0</v>
      </c>
      <c r="F33" s="87">
        <f t="shared" si="5"/>
        <v>0</v>
      </c>
      <c r="G33" s="87">
        <f>SUM('2 i 3 r_'!F32:I32)</f>
        <v>0</v>
      </c>
    </row>
    <row r="34" spans="1:7" x14ac:dyDescent="0.25">
      <c r="A34" s="82" t="s">
        <v>80</v>
      </c>
      <c r="B34" s="87">
        <f t="shared" si="3"/>
        <v>0</v>
      </c>
      <c r="C34" s="87">
        <f>SUM('1 r_'!B33:M33)</f>
        <v>0</v>
      </c>
      <c r="D34" s="87">
        <f t="shared" si="4"/>
        <v>0</v>
      </c>
      <c r="E34" s="87">
        <f>SUM('2 i 3 r_'!B33:E33)</f>
        <v>0</v>
      </c>
      <c r="F34" s="87">
        <f t="shared" si="5"/>
        <v>0</v>
      </c>
      <c r="G34" s="87">
        <f>SUM('2 i 3 r_'!F33:I33)</f>
        <v>0</v>
      </c>
    </row>
    <row r="35" spans="1:7" x14ac:dyDescent="0.25">
      <c r="A35" s="82" t="s">
        <v>81</v>
      </c>
      <c r="B35" s="87">
        <f t="shared" si="3"/>
        <v>0</v>
      </c>
      <c r="C35" s="87">
        <f>SUM('1 r_'!B34:M34)</f>
        <v>0</v>
      </c>
      <c r="D35" s="87">
        <f t="shared" si="4"/>
        <v>0</v>
      </c>
      <c r="E35" s="87">
        <f>SUM('2 i 3 r_'!B34:E34)</f>
        <v>0</v>
      </c>
      <c r="F35" s="87">
        <f t="shared" si="5"/>
        <v>0</v>
      </c>
      <c r="G35" s="87">
        <f>SUM('2 i 3 r_'!F34:I34)</f>
        <v>0</v>
      </c>
    </row>
    <row r="36" spans="1:7" x14ac:dyDescent="0.25">
      <c r="A36" s="82" t="s">
        <v>82</v>
      </c>
      <c r="B36" s="87">
        <f t="shared" si="3"/>
        <v>0</v>
      </c>
      <c r="C36" s="87">
        <f>SUM('1 r_'!B35:M35)</f>
        <v>0</v>
      </c>
      <c r="D36" s="87">
        <f t="shared" si="4"/>
        <v>0</v>
      </c>
      <c r="E36" s="87">
        <f>SUM('2 i 3 r_'!B35:E35)</f>
        <v>0</v>
      </c>
      <c r="F36" s="87">
        <f t="shared" si="5"/>
        <v>0</v>
      </c>
      <c r="G36" s="87">
        <f>SUM('2 i 3 r_'!F35:I35)</f>
        <v>0</v>
      </c>
    </row>
    <row r="37" spans="1:7" x14ac:dyDescent="0.25">
      <c r="A37" s="82" t="s">
        <v>83</v>
      </c>
      <c r="B37" s="87">
        <f t="shared" si="3"/>
        <v>0</v>
      </c>
      <c r="C37" s="87">
        <f>SUM('1 r_'!B36:M36)</f>
        <v>0</v>
      </c>
      <c r="D37" s="87">
        <f t="shared" si="4"/>
        <v>0</v>
      </c>
      <c r="E37" s="87">
        <f>SUM('2 i 3 r_'!B36:E36)</f>
        <v>0</v>
      </c>
      <c r="F37" s="87">
        <f t="shared" si="5"/>
        <v>0</v>
      </c>
      <c r="G37" s="87">
        <f>SUM('2 i 3 r_'!F36:I36)</f>
        <v>0</v>
      </c>
    </row>
    <row r="38" spans="1:7" x14ac:dyDescent="0.25">
      <c r="A38" s="69" t="s">
        <v>84</v>
      </c>
      <c r="B38" s="71">
        <f t="shared" si="3"/>
        <v>0</v>
      </c>
      <c r="C38" s="71">
        <f>SUM('1 r_'!B37:M37)</f>
        <v>0</v>
      </c>
      <c r="D38" s="71">
        <f t="shared" si="4"/>
        <v>0</v>
      </c>
      <c r="E38" s="71">
        <f>SUM('2 i 3 r_'!B37:E37)</f>
        <v>0</v>
      </c>
      <c r="F38" s="71">
        <f t="shared" si="5"/>
        <v>0</v>
      </c>
      <c r="G38" s="71">
        <f>SUM('2 i 3 r_'!F37:I37)</f>
        <v>0</v>
      </c>
    </row>
    <row r="39" spans="1:7" x14ac:dyDescent="0.25">
      <c r="A39" s="88" t="s">
        <v>85</v>
      </c>
      <c r="B39" s="87">
        <f t="shared" si="3"/>
        <v>0</v>
      </c>
      <c r="C39" s="87">
        <f>SUM('1 r_'!B38:M38)</f>
        <v>0</v>
      </c>
      <c r="D39" s="87">
        <f t="shared" si="4"/>
        <v>0</v>
      </c>
      <c r="E39" s="87">
        <f>SUM('2 i 3 r_'!B38:E38)</f>
        <v>0</v>
      </c>
      <c r="F39" s="87">
        <f t="shared" si="5"/>
        <v>0</v>
      </c>
      <c r="G39" s="87">
        <f>SUM('2 i 3 r_'!F38:I38)</f>
        <v>0</v>
      </c>
    </row>
    <row r="40" spans="1:7" x14ac:dyDescent="0.25">
      <c r="A40" s="69" t="s">
        <v>86</v>
      </c>
      <c r="B40" s="71">
        <f t="shared" si="3"/>
        <v>0</v>
      </c>
      <c r="C40" s="71">
        <f>SUM(C10+C18-C38-C39)</f>
        <v>0</v>
      </c>
      <c r="D40" s="71">
        <f t="shared" si="4"/>
        <v>0</v>
      </c>
      <c r="E40" s="71">
        <f>SUM(E10+E18-E38-E39)</f>
        <v>0</v>
      </c>
      <c r="F40" s="71">
        <f t="shared" si="5"/>
        <v>0</v>
      </c>
      <c r="G40" s="71">
        <f>SUM(G10+G18-G38-G39)</f>
        <v>0</v>
      </c>
    </row>
    <row r="41" spans="1:7" ht="9" customHeight="1" x14ac:dyDescent="0.25">
      <c r="A41" s="83"/>
      <c r="B41" s="74"/>
      <c r="C41" s="74"/>
      <c r="D41" s="74"/>
      <c r="E41" s="74"/>
      <c r="F41" s="74"/>
      <c r="G41" s="75"/>
    </row>
    <row r="42" spans="1:7" x14ac:dyDescent="0.25">
      <c r="A42" s="84" t="s">
        <v>87</v>
      </c>
      <c r="B42" s="74"/>
      <c r="C42" s="74"/>
      <c r="D42" s="74"/>
      <c r="E42" s="78"/>
      <c r="F42" s="74"/>
      <c r="G42" s="79"/>
    </row>
    <row r="43" spans="1:7" x14ac:dyDescent="0.25">
      <c r="A43" s="85" t="s">
        <v>88</v>
      </c>
      <c r="B43" s="98">
        <f t="shared" ref="B43:B51" si="6">SUM(C43/12)</f>
        <v>0</v>
      </c>
      <c r="C43" s="98">
        <f>SUM('1 r_'!B42:M42)</f>
        <v>0</v>
      </c>
      <c r="D43" s="98">
        <f t="shared" ref="D43:D51" si="7">SUM(E43/12)</f>
        <v>0</v>
      </c>
      <c r="E43" s="87">
        <f>SUM('2 i 3 r_'!B42:E42)</f>
        <v>0</v>
      </c>
      <c r="F43" s="98">
        <f t="shared" ref="F43:F51" si="8">SUM(G43/12)</f>
        <v>0</v>
      </c>
      <c r="G43" s="87">
        <f>SUM('2 i 3 r_'!F42:I42)</f>
        <v>0</v>
      </c>
    </row>
    <row r="44" spans="1:7" x14ac:dyDescent="0.25">
      <c r="A44" s="82" t="s">
        <v>89</v>
      </c>
      <c r="B44" s="87">
        <f t="shared" si="6"/>
        <v>0</v>
      </c>
      <c r="C44" s="87">
        <f>SUM('1 r_'!B43:M43)</f>
        <v>0</v>
      </c>
      <c r="D44" s="87">
        <f t="shared" si="7"/>
        <v>0</v>
      </c>
      <c r="E44" s="87">
        <f>SUM('2 i 3 r_'!B43:E43)</f>
        <v>0</v>
      </c>
      <c r="F44" s="87">
        <f t="shared" si="8"/>
        <v>0</v>
      </c>
      <c r="G44" s="87">
        <f>SUM('2 i 3 r_'!F43:I43)</f>
        <v>0</v>
      </c>
    </row>
    <row r="45" spans="1:7" x14ac:dyDescent="0.25">
      <c r="A45" s="82" t="s">
        <v>90</v>
      </c>
      <c r="B45" s="87">
        <f t="shared" si="6"/>
        <v>0</v>
      </c>
      <c r="C45" s="87">
        <f>SUM('1 r_'!B44:M44)</f>
        <v>0</v>
      </c>
      <c r="D45" s="87">
        <f t="shared" si="7"/>
        <v>0</v>
      </c>
      <c r="E45" s="87">
        <f>SUM('2 i 3 r_'!B44:E44)</f>
        <v>0</v>
      </c>
      <c r="F45" s="87">
        <f t="shared" si="8"/>
        <v>0</v>
      </c>
      <c r="G45" s="87">
        <f>SUM('2 i 3 r_'!F44:I44)</f>
        <v>0</v>
      </c>
    </row>
    <row r="46" spans="1:7" x14ac:dyDescent="0.25">
      <c r="A46" s="82" t="s">
        <v>91</v>
      </c>
      <c r="B46" s="87">
        <f t="shared" si="6"/>
        <v>0</v>
      </c>
      <c r="C46" s="87">
        <f>SUM('1 r_'!B45:M45)</f>
        <v>0</v>
      </c>
      <c r="D46" s="87">
        <f t="shared" si="7"/>
        <v>0</v>
      </c>
      <c r="E46" s="87">
        <f>SUM('2 i 3 r_'!B45:E45)</f>
        <v>0</v>
      </c>
      <c r="F46" s="87">
        <f t="shared" si="8"/>
        <v>0</v>
      </c>
      <c r="G46" s="87">
        <f>SUM('2 i 3 r_'!F45:I45)</f>
        <v>0</v>
      </c>
    </row>
    <row r="47" spans="1:7" x14ac:dyDescent="0.25">
      <c r="A47" s="82" t="s">
        <v>92</v>
      </c>
      <c r="B47" s="87">
        <f t="shared" si="6"/>
        <v>0</v>
      </c>
      <c r="C47" s="87">
        <f>SUM('1 r_'!B46:M46)</f>
        <v>0</v>
      </c>
      <c r="D47" s="87">
        <f t="shared" si="7"/>
        <v>0</v>
      </c>
      <c r="E47" s="87">
        <f>SUM('2 i 3 r_'!B46:E46)</f>
        <v>0</v>
      </c>
      <c r="F47" s="87">
        <f t="shared" si="8"/>
        <v>0</v>
      </c>
      <c r="G47" s="87">
        <f>SUM('2 i 3 r_'!F46:I46)</f>
        <v>0</v>
      </c>
    </row>
    <row r="48" spans="1:7" x14ac:dyDescent="0.25">
      <c r="A48" s="82" t="s">
        <v>93</v>
      </c>
      <c r="B48" s="87">
        <f t="shared" si="6"/>
        <v>0</v>
      </c>
      <c r="C48" s="87">
        <f>SUM('1 r_'!B47:M47)</f>
        <v>0</v>
      </c>
      <c r="D48" s="87">
        <f t="shared" si="7"/>
        <v>0</v>
      </c>
      <c r="E48" s="87">
        <f>SUM('2 i 3 r_'!B47:E47)</f>
        <v>0</v>
      </c>
      <c r="F48" s="87">
        <f t="shared" si="8"/>
        <v>0</v>
      </c>
      <c r="G48" s="87">
        <f>SUM('2 i 3 r_'!F47:I47)</f>
        <v>0</v>
      </c>
    </row>
    <row r="49" spans="1:7" x14ac:dyDescent="0.25">
      <c r="A49" s="82" t="s">
        <v>94</v>
      </c>
      <c r="B49" s="87">
        <f t="shared" si="6"/>
        <v>0</v>
      </c>
      <c r="C49" s="87">
        <f>SUM('1 r_'!B48:M48)</f>
        <v>0</v>
      </c>
      <c r="D49" s="87">
        <f t="shared" si="7"/>
        <v>0</v>
      </c>
      <c r="E49" s="87">
        <f>SUM('2 i 3 r_'!B48:E48)</f>
        <v>0</v>
      </c>
      <c r="F49" s="87">
        <f t="shared" si="8"/>
        <v>0</v>
      </c>
      <c r="G49" s="87">
        <f>SUM('2 i 3 r_'!F48:I48)</f>
        <v>0</v>
      </c>
    </row>
    <row r="50" spans="1:7" x14ac:dyDescent="0.25">
      <c r="A50" s="82" t="s">
        <v>95</v>
      </c>
      <c r="B50" s="87">
        <f t="shared" si="6"/>
        <v>0</v>
      </c>
      <c r="C50" s="87">
        <f>SUM('1 r_'!B49:M49)</f>
        <v>0</v>
      </c>
      <c r="D50" s="87">
        <f t="shared" si="7"/>
        <v>0</v>
      </c>
      <c r="E50" s="87">
        <f>SUM('2 i 3 r_'!B49:E49)</f>
        <v>0</v>
      </c>
      <c r="F50" s="87">
        <f t="shared" si="8"/>
        <v>0</v>
      </c>
      <c r="G50" s="87">
        <f>SUM('2 i 3 r_'!F49:I49)</f>
        <v>0</v>
      </c>
    </row>
    <row r="51" spans="1:7" x14ac:dyDescent="0.25">
      <c r="A51" s="69" t="s">
        <v>96</v>
      </c>
      <c r="B51" s="71">
        <f t="shared" si="6"/>
        <v>0</v>
      </c>
      <c r="C51" s="71">
        <f>SUM('1 r_'!B50:M50)</f>
        <v>0</v>
      </c>
      <c r="D51" s="71">
        <f t="shared" si="7"/>
        <v>0</v>
      </c>
      <c r="E51" s="71">
        <f>SUM('2 i 3 r_'!B50:E50)</f>
        <v>0</v>
      </c>
      <c r="F51" s="71">
        <f t="shared" si="8"/>
        <v>0</v>
      </c>
      <c r="G51" s="71">
        <f>SUM('2 i 3 r_'!F50:I50)</f>
        <v>0</v>
      </c>
    </row>
    <row r="52" spans="1:7" ht="9" customHeight="1" x14ac:dyDescent="0.25">
      <c r="A52" s="83"/>
      <c r="B52" s="74"/>
      <c r="C52" s="74"/>
      <c r="D52" s="74"/>
      <c r="E52" s="74"/>
      <c r="F52" s="74"/>
      <c r="G52" s="75"/>
    </row>
    <row r="53" spans="1:7" x14ac:dyDescent="0.25">
      <c r="A53" s="84" t="s">
        <v>97</v>
      </c>
      <c r="B53" s="78"/>
      <c r="C53" s="78"/>
      <c r="D53" s="78"/>
      <c r="E53" s="78"/>
      <c r="F53" s="78"/>
      <c r="G53" s="79"/>
    </row>
    <row r="54" spans="1:7" x14ac:dyDescent="0.25">
      <c r="A54" s="85" t="s">
        <v>98</v>
      </c>
      <c r="B54" s="87">
        <f>SUM(C54/12)</f>
        <v>0</v>
      </c>
      <c r="C54" s="87">
        <f>SUM('1 r_'!B53:M53)</f>
        <v>0</v>
      </c>
      <c r="D54" s="87">
        <f>SUM(E54/12)</f>
        <v>0</v>
      </c>
      <c r="E54" s="87">
        <f>SUM('2 i 3 r_'!B53:E53)</f>
        <v>0</v>
      </c>
      <c r="F54" s="87">
        <f>SUM(G54/12)</f>
        <v>0</v>
      </c>
      <c r="G54" s="87">
        <f>SUM('2 i 3 r_'!F53:I53)</f>
        <v>0</v>
      </c>
    </row>
    <row r="55" spans="1:7" x14ac:dyDescent="0.25">
      <c r="A55" s="82" t="s">
        <v>99</v>
      </c>
      <c r="B55" s="87">
        <f>SUM(C55/12)</f>
        <v>0</v>
      </c>
      <c r="C55" s="87">
        <f>SUM('1 r_'!B54:M54)</f>
        <v>0</v>
      </c>
      <c r="D55" s="87">
        <f>SUM(E55/12)</f>
        <v>0</v>
      </c>
      <c r="E55" s="87">
        <f>SUM('2 i 3 r_'!B54:E54)</f>
        <v>0</v>
      </c>
      <c r="F55" s="87">
        <f>SUM(G55/12)</f>
        <v>0</v>
      </c>
      <c r="G55" s="87">
        <f>SUM('2 i 3 r_'!F54:I54)</f>
        <v>0</v>
      </c>
    </row>
    <row r="56" spans="1:7" x14ac:dyDescent="0.25">
      <c r="A56" s="82" t="s">
        <v>100</v>
      </c>
      <c r="B56" s="87">
        <f>SUM(C56/12)</f>
        <v>0</v>
      </c>
      <c r="C56" s="87">
        <f>SUM('1 r_'!B55:M55)</f>
        <v>0</v>
      </c>
      <c r="D56" s="87">
        <f>SUM(E56/12)</f>
        <v>0</v>
      </c>
      <c r="E56" s="87">
        <f>SUM('2 i 3 r_'!B55:E55)</f>
        <v>0</v>
      </c>
      <c r="F56" s="87">
        <f>SUM(G56/12)</f>
        <v>0</v>
      </c>
      <c r="G56" s="87">
        <f>SUM('2 i 3 r_'!F55:I55)</f>
        <v>0</v>
      </c>
    </row>
    <row r="57" spans="1:7" x14ac:dyDescent="0.25">
      <c r="A57" s="69" t="s">
        <v>101</v>
      </c>
      <c r="B57" s="71">
        <f>SUM(C57/12)</f>
        <v>0</v>
      </c>
      <c r="C57" s="71">
        <f>SUM('1 r_'!B56:M56)</f>
        <v>0</v>
      </c>
      <c r="D57" s="71">
        <f>SUM(E57/12)</f>
        <v>0</v>
      </c>
      <c r="E57" s="71">
        <f>SUM('2 i 3 r_'!B56:E56)</f>
        <v>0</v>
      </c>
      <c r="F57" s="71">
        <f>SUM(G57/12)</f>
        <v>0</v>
      </c>
      <c r="G57" s="71">
        <f>SUM('2 i 3 r_'!F56:I56)</f>
        <v>0</v>
      </c>
    </row>
    <row r="58" spans="1:7" x14ac:dyDescent="0.25">
      <c r="A58" s="84"/>
      <c r="B58" s="78"/>
      <c r="C58" s="78"/>
      <c r="D58" s="78"/>
      <c r="E58" s="78"/>
      <c r="F58" s="78"/>
      <c r="G58" s="79"/>
    </row>
    <row r="59" spans="1:7" x14ac:dyDescent="0.25">
      <c r="A59" s="69" t="s">
        <v>102</v>
      </c>
      <c r="B59" s="71">
        <f>SUM(C59/12)</f>
        <v>0</v>
      </c>
      <c r="C59" s="71">
        <f>SUM(C40-C51+C57)</f>
        <v>0</v>
      </c>
      <c r="D59" s="71">
        <f>SUM(E59/12)</f>
        <v>0</v>
      </c>
      <c r="E59" s="71">
        <f>SUM(E40-E51+E57)</f>
        <v>0</v>
      </c>
      <c r="F59" s="71">
        <f>SUM(G59/12)</f>
        <v>0</v>
      </c>
      <c r="G59" s="71">
        <f>SUM(G40-G51+G57)</f>
        <v>0</v>
      </c>
    </row>
    <row r="60" spans="1:7" ht="63" customHeight="1" x14ac:dyDescent="0.25"/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39370078740157483" right="0.39370078740157483" top="0.47244094488188981" bottom="0.15748031496062992" header="0.15748031496062992" footer="0.15748031496062992"/>
  <pageSetup paperSize="9" scale="59" firstPageNumber="0" orientation="landscape" horizontalDpi="300" verticalDpi="300" r:id="rId1"/>
  <headerFooter alignWithMargins="0">
    <oddHeader>&amp;L&amp;G&amp;R&amp;G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G76"/>
  <sheetViews>
    <sheetView showGridLines="0" topLeftCell="A10" zoomScale="75" zoomScaleNormal="75" workbookViewId="0">
      <selection activeCell="C51" sqref="C51"/>
    </sheetView>
  </sheetViews>
  <sheetFormatPr defaultRowHeight="15.75" x14ac:dyDescent="0.25"/>
  <cols>
    <col min="1" max="1" width="39.75" style="55" customWidth="1"/>
    <col min="2" max="2" width="13.75" style="55" customWidth="1"/>
    <col min="3" max="3" width="14.125" style="55" customWidth="1"/>
    <col min="4" max="4" width="14" style="55" customWidth="1"/>
    <col min="5" max="5" width="13" style="55" customWidth="1"/>
    <col min="6" max="6" width="12.25" style="55" customWidth="1"/>
    <col min="7" max="7" width="11.5" style="55" customWidth="1"/>
    <col min="8" max="16384" width="9" style="55"/>
  </cols>
  <sheetData>
    <row r="1" spans="1:7" ht="36.75" customHeight="1" x14ac:dyDescent="0.25"/>
    <row r="2" spans="1:7" ht="20.25" x14ac:dyDescent="0.3">
      <c r="A2" s="56" t="s">
        <v>113</v>
      </c>
      <c r="B2" s="57"/>
      <c r="C2" s="57"/>
      <c r="D2" s="57"/>
      <c r="E2" s="57"/>
      <c r="F2" s="57"/>
      <c r="G2" s="57"/>
    </row>
    <row r="3" spans="1:7" x14ac:dyDescent="0.25">
      <c r="A3" s="57"/>
      <c r="B3" s="57"/>
      <c r="C3" s="57"/>
      <c r="D3" s="57"/>
      <c r="E3" s="57"/>
      <c r="F3" s="57"/>
      <c r="G3" s="57"/>
    </row>
    <row r="4" spans="1:7" x14ac:dyDescent="0.25">
      <c r="A4" s="58" t="str">
        <f>'1 r_'!A4</f>
        <v>Dla wniosku :</v>
      </c>
      <c r="B4" s="57"/>
      <c r="C4" s="57"/>
      <c r="D4" s="57"/>
      <c r="E4" s="57"/>
      <c r="F4" s="57"/>
    </row>
    <row r="5" spans="1:7" x14ac:dyDescent="0.25">
      <c r="A5" s="60">
        <f>nakł_!$A$5</f>
        <v>0</v>
      </c>
      <c r="B5" s="57"/>
      <c r="C5" s="57"/>
      <c r="D5" s="57"/>
      <c r="E5" s="57"/>
      <c r="F5" s="57"/>
      <c r="G5" s="62"/>
    </row>
    <row r="6" spans="1:7" ht="6" customHeight="1" x14ac:dyDescent="0.25">
      <c r="A6" s="57"/>
      <c r="B6" s="57"/>
      <c r="C6" s="57"/>
      <c r="D6" s="57"/>
      <c r="E6" s="57"/>
      <c r="F6" s="57"/>
      <c r="G6" s="57"/>
    </row>
    <row r="7" spans="1:7" x14ac:dyDescent="0.25">
      <c r="A7" s="99" t="s">
        <v>2</v>
      </c>
      <c r="B7" s="34" t="s">
        <v>114</v>
      </c>
      <c r="C7" s="34" t="s">
        <v>115</v>
      </c>
      <c r="D7" s="34" t="s">
        <v>114</v>
      </c>
      <c r="E7" s="34" t="s">
        <v>104</v>
      </c>
      <c r="F7" s="34" t="s">
        <v>114</v>
      </c>
      <c r="G7" s="34" t="s">
        <v>105</v>
      </c>
    </row>
    <row r="8" spans="1:7" x14ac:dyDescent="0.25">
      <c r="A8" s="36" t="s">
        <v>45</v>
      </c>
      <c r="B8" s="36" t="s">
        <v>116</v>
      </c>
      <c r="C8" s="36" t="s">
        <v>117</v>
      </c>
      <c r="D8" s="36" t="s">
        <v>116</v>
      </c>
      <c r="E8" s="36" t="s">
        <v>117</v>
      </c>
      <c r="F8" s="36" t="s">
        <v>116</v>
      </c>
      <c r="G8" s="36" t="s">
        <v>117</v>
      </c>
    </row>
    <row r="9" spans="1:7" x14ac:dyDescent="0.25">
      <c r="A9" s="100" t="s">
        <v>2</v>
      </c>
      <c r="B9" s="36" t="s">
        <v>115</v>
      </c>
      <c r="C9" s="36" t="s">
        <v>118</v>
      </c>
      <c r="D9" s="36" t="s">
        <v>104</v>
      </c>
      <c r="E9" s="36" t="s">
        <v>118</v>
      </c>
      <c r="F9" s="36" t="s">
        <v>105</v>
      </c>
      <c r="G9" s="36" t="s">
        <v>118</v>
      </c>
    </row>
    <row r="10" spans="1:7" x14ac:dyDescent="0.25">
      <c r="A10" s="100"/>
      <c r="B10" s="101"/>
      <c r="C10" s="101" t="s">
        <v>2</v>
      </c>
      <c r="D10" s="101"/>
      <c r="E10" s="101"/>
      <c r="F10" s="101"/>
      <c r="G10" s="101"/>
    </row>
    <row r="11" spans="1:7" x14ac:dyDescent="0.25">
      <c r="A11" s="102" t="s">
        <v>119</v>
      </c>
      <c r="B11" s="103"/>
      <c r="C11" s="103"/>
      <c r="D11" s="103"/>
      <c r="E11" s="103"/>
      <c r="F11" s="103"/>
      <c r="G11" s="104"/>
    </row>
    <row r="12" spans="1:7" x14ac:dyDescent="0.25">
      <c r="A12" s="99" t="s">
        <v>120</v>
      </c>
      <c r="B12" s="99">
        <f>SUM(C12)/12</f>
        <v>0</v>
      </c>
      <c r="C12" s="105">
        <f>SUM(zest_!C13)</f>
        <v>0</v>
      </c>
      <c r="D12" s="99">
        <f>SUM(E12)/12</f>
        <v>0</v>
      </c>
      <c r="E12" s="106">
        <f>SUM(zest_!E13)</f>
        <v>0</v>
      </c>
      <c r="F12" s="99">
        <f>SUM(G12)/12</f>
        <v>0</v>
      </c>
      <c r="G12" s="105">
        <f>SUM(zest_!G13)</f>
        <v>0</v>
      </c>
    </row>
    <row r="13" spans="1:7" x14ac:dyDescent="0.25">
      <c r="A13" s="99" t="s">
        <v>121</v>
      </c>
      <c r="B13" s="99">
        <f>SUM(C13)/12</f>
        <v>0</v>
      </c>
      <c r="C13" s="105">
        <f>SUM(zest_!C14)</f>
        <v>0</v>
      </c>
      <c r="D13" s="99">
        <f>SUM(E13)/12</f>
        <v>0</v>
      </c>
      <c r="E13" s="106">
        <f>SUM(zest_!E14)</f>
        <v>0</v>
      </c>
      <c r="F13" s="99">
        <f>SUM(G13)/12</f>
        <v>0</v>
      </c>
      <c r="G13" s="105">
        <f>SUM(zest_!G14)</f>
        <v>0</v>
      </c>
    </row>
    <row r="14" spans="1:7" x14ac:dyDescent="0.25">
      <c r="A14" s="99" t="s">
        <v>122</v>
      </c>
      <c r="B14" s="99">
        <f>SUM(C14)/12</f>
        <v>0</v>
      </c>
      <c r="C14" s="105">
        <f>SUM(zest_!C15)</f>
        <v>0</v>
      </c>
      <c r="D14" s="99">
        <f>SUM(E14)/12</f>
        <v>0</v>
      </c>
      <c r="E14" s="106">
        <f>SUM(zest_!E15)</f>
        <v>0</v>
      </c>
      <c r="F14" s="99">
        <f>SUM(G14)/12</f>
        <v>0</v>
      </c>
      <c r="G14" s="105">
        <f>SUM(zest_!G15)</f>
        <v>0</v>
      </c>
    </row>
    <row r="15" spans="1:7" x14ac:dyDescent="0.25">
      <c r="A15" s="99" t="s">
        <v>123</v>
      </c>
      <c r="B15" s="99">
        <f>SUM(C15)/12</f>
        <v>0</v>
      </c>
      <c r="C15" s="105">
        <f>SUM(zest_!C17)</f>
        <v>0</v>
      </c>
      <c r="D15" s="99">
        <f>SUM(E15)/12</f>
        <v>0</v>
      </c>
      <c r="E15" s="106">
        <f>SUM(zest_!E17)</f>
        <v>0</v>
      </c>
      <c r="F15" s="99">
        <f>SUM(G15)/12</f>
        <v>0</v>
      </c>
      <c r="G15" s="105">
        <f>SUM(zest_!G17)</f>
        <v>0</v>
      </c>
    </row>
    <row r="16" spans="1:7" x14ac:dyDescent="0.25">
      <c r="A16" s="107" t="s">
        <v>124</v>
      </c>
      <c r="B16" s="107">
        <f>SUM(C16/12)</f>
        <v>0</v>
      </c>
      <c r="C16" s="107">
        <f>SUM(C12:C15)</f>
        <v>0</v>
      </c>
      <c r="D16" s="107">
        <f>SUM(E16/12)</f>
        <v>0</v>
      </c>
      <c r="E16" s="107">
        <f>SUM(E12:E15)</f>
        <v>0</v>
      </c>
      <c r="F16" s="107">
        <f>SUM(G16/12)</f>
        <v>0</v>
      </c>
      <c r="G16" s="107">
        <f>SUM(G12:G15)</f>
        <v>0</v>
      </c>
    </row>
    <row r="17" spans="1:7" x14ac:dyDescent="0.25">
      <c r="A17" s="102" t="s">
        <v>125</v>
      </c>
      <c r="B17" s="103"/>
      <c r="C17" s="103"/>
      <c r="D17" s="103"/>
      <c r="E17" s="103"/>
      <c r="F17" s="103"/>
      <c r="G17" s="104"/>
    </row>
    <row r="18" spans="1:7" x14ac:dyDescent="0.25">
      <c r="A18" s="85" t="s">
        <v>126</v>
      </c>
      <c r="B18" s="85">
        <f t="shared" ref="B18:B33" si="0">SUM(C18)/12</f>
        <v>0</v>
      </c>
      <c r="C18" s="85">
        <f>SUM(zest_!C21)</f>
        <v>0</v>
      </c>
      <c r="D18" s="85">
        <f t="shared" ref="D18:D34" si="1">SUM(E18)/12</f>
        <v>0</v>
      </c>
      <c r="E18" s="85">
        <f>SUM(zest_!E21)</f>
        <v>0</v>
      </c>
      <c r="F18" s="85">
        <f t="shared" ref="F18:F34" si="2">SUM(G18)/12</f>
        <v>0</v>
      </c>
      <c r="G18" s="85">
        <f>SUM(zest_!G21)</f>
        <v>0</v>
      </c>
    </row>
    <row r="19" spans="1:7" x14ac:dyDescent="0.25">
      <c r="A19" s="85" t="s">
        <v>127</v>
      </c>
      <c r="B19" s="85">
        <f t="shared" si="0"/>
        <v>0</v>
      </c>
      <c r="C19" s="85">
        <f>SUM(zest_!C22)</f>
        <v>0</v>
      </c>
      <c r="D19" s="85">
        <f t="shared" si="1"/>
        <v>0</v>
      </c>
      <c r="E19" s="85">
        <f>SUM(zest_!E22)</f>
        <v>0</v>
      </c>
      <c r="F19" s="85">
        <f t="shared" si="2"/>
        <v>0</v>
      </c>
      <c r="G19" s="85">
        <f>SUM(zest_!G22)</f>
        <v>0</v>
      </c>
    </row>
    <row r="20" spans="1:7" x14ac:dyDescent="0.25">
      <c r="A20" s="85" t="s">
        <v>128</v>
      </c>
      <c r="B20" s="85">
        <f t="shared" si="0"/>
        <v>0</v>
      </c>
      <c r="C20" s="85">
        <f>SUM(zest_!C23)</f>
        <v>0</v>
      </c>
      <c r="D20" s="85">
        <f t="shared" si="1"/>
        <v>0</v>
      </c>
      <c r="E20" s="85">
        <f>SUM(zest_!E23)</f>
        <v>0</v>
      </c>
      <c r="F20" s="85">
        <f t="shared" si="2"/>
        <v>0</v>
      </c>
      <c r="G20" s="85">
        <f>SUM(zest_!G23)</f>
        <v>0</v>
      </c>
    </row>
    <row r="21" spans="1:7" x14ac:dyDescent="0.25">
      <c r="A21" s="85" t="s">
        <v>129</v>
      </c>
      <c r="B21" s="85">
        <f t="shared" si="0"/>
        <v>0</v>
      </c>
      <c r="C21" s="85">
        <f>SUM(zest_!C24)</f>
        <v>0</v>
      </c>
      <c r="D21" s="85">
        <f t="shared" si="1"/>
        <v>0</v>
      </c>
      <c r="E21" s="85">
        <f>SUM(zest_!E24)</f>
        <v>0</v>
      </c>
      <c r="F21" s="85">
        <f t="shared" si="2"/>
        <v>0</v>
      </c>
      <c r="G21" s="85">
        <f>SUM(zest_!G24)</f>
        <v>0</v>
      </c>
    </row>
    <row r="22" spans="1:7" x14ac:dyDescent="0.25">
      <c r="A22" s="85" t="s">
        <v>130</v>
      </c>
      <c r="B22" s="85">
        <f t="shared" si="0"/>
        <v>0</v>
      </c>
      <c r="C22" s="85">
        <f>SUM(zest_!C25)</f>
        <v>0</v>
      </c>
      <c r="D22" s="85">
        <f t="shared" si="1"/>
        <v>0</v>
      </c>
      <c r="E22" s="85">
        <f>SUM(zest_!E25)</f>
        <v>0</v>
      </c>
      <c r="F22" s="85">
        <f t="shared" si="2"/>
        <v>0</v>
      </c>
      <c r="G22" s="85">
        <f>SUM(zest_!G25)</f>
        <v>0</v>
      </c>
    </row>
    <row r="23" spans="1:7" x14ac:dyDescent="0.25">
      <c r="A23" s="85" t="s">
        <v>131</v>
      </c>
      <c r="B23" s="85">
        <f t="shared" si="0"/>
        <v>0</v>
      </c>
      <c r="C23" s="85">
        <f>SUM(zest_!C26)</f>
        <v>0</v>
      </c>
      <c r="D23" s="85">
        <f t="shared" si="1"/>
        <v>0</v>
      </c>
      <c r="E23" s="85">
        <f>SUM(zest_!E26)</f>
        <v>0</v>
      </c>
      <c r="F23" s="85">
        <f t="shared" si="2"/>
        <v>0</v>
      </c>
      <c r="G23" s="85">
        <f>SUM(zest_!G26)</f>
        <v>0</v>
      </c>
    </row>
    <row r="24" spans="1:7" x14ac:dyDescent="0.25">
      <c r="A24" s="85" t="s">
        <v>132</v>
      </c>
      <c r="B24" s="85">
        <f t="shared" si="0"/>
        <v>0</v>
      </c>
      <c r="C24" s="85">
        <f>SUM(zest_!C27)</f>
        <v>0</v>
      </c>
      <c r="D24" s="85">
        <f t="shared" si="1"/>
        <v>0</v>
      </c>
      <c r="E24" s="85">
        <f>SUM(zest_!E27)</f>
        <v>0</v>
      </c>
      <c r="F24" s="85">
        <f t="shared" si="2"/>
        <v>0</v>
      </c>
      <c r="G24" s="85">
        <f>SUM(zest_!G27)</f>
        <v>0</v>
      </c>
    </row>
    <row r="25" spans="1:7" x14ac:dyDescent="0.25">
      <c r="A25" s="85" t="s">
        <v>133</v>
      </c>
      <c r="B25" s="85">
        <f t="shared" si="0"/>
        <v>0</v>
      </c>
      <c r="C25" s="85">
        <f>SUM(zest_!C28)</f>
        <v>0</v>
      </c>
      <c r="D25" s="85">
        <f t="shared" si="1"/>
        <v>0</v>
      </c>
      <c r="E25" s="85">
        <f>SUM(zest_!E28)</f>
        <v>0</v>
      </c>
      <c r="F25" s="85">
        <f t="shared" si="2"/>
        <v>0</v>
      </c>
      <c r="G25" s="85">
        <f>SUM(zest_!G28)</f>
        <v>0</v>
      </c>
    </row>
    <row r="26" spans="1:7" x14ac:dyDescent="0.25">
      <c r="A26" s="85" t="s">
        <v>134</v>
      </c>
      <c r="B26" s="85">
        <f t="shared" si="0"/>
        <v>0</v>
      </c>
      <c r="C26" s="85">
        <f>SUM(zest_!C29)</f>
        <v>0</v>
      </c>
      <c r="D26" s="85">
        <f t="shared" si="1"/>
        <v>0</v>
      </c>
      <c r="E26" s="85">
        <f>SUM(zest_!E29)</f>
        <v>0</v>
      </c>
      <c r="F26" s="85">
        <f t="shared" si="2"/>
        <v>0</v>
      </c>
      <c r="G26" s="85">
        <f>SUM(zest_!G29)</f>
        <v>0</v>
      </c>
    </row>
    <row r="27" spans="1:7" x14ac:dyDescent="0.25">
      <c r="A27" s="85" t="s">
        <v>135</v>
      </c>
      <c r="B27" s="85">
        <f t="shared" si="0"/>
        <v>0</v>
      </c>
      <c r="C27" s="85">
        <f>SUM(zest_!C30)</f>
        <v>0</v>
      </c>
      <c r="D27" s="85">
        <f t="shared" si="1"/>
        <v>0</v>
      </c>
      <c r="E27" s="85">
        <f>SUM(zest_!E30)</f>
        <v>0</v>
      </c>
      <c r="F27" s="85">
        <f t="shared" si="2"/>
        <v>0</v>
      </c>
      <c r="G27" s="85">
        <f>SUM(zest_!G30)</f>
        <v>0</v>
      </c>
    </row>
    <row r="28" spans="1:7" x14ac:dyDescent="0.25">
      <c r="A28" s="85" t="s">
        <v>136</v>
      </c>
      <c r="B28" s="85">
        <f t="shared" si="0"/>
        <v>0</v>
      </c>
      <c r="C28" s="85">
        <f>SUM(zest_!C31)</f>
        <v>0</v>
      </c>
      <c r="D28" s="85">
        <f t="shared" si="1"/>
        <v>0</v>
      </c>
      <c r="E28" s="85">
        <f>SUM(zest_!E31)</f>
        <v>0</v>
      </c>
      <c r="F28" s="85">
        <f t="shared" si="2"/>
        <v>0</v>
      </c>
      <c r="G28" s="85">
        <f>SUM(zest_!G31)</f>
        <v>0</v>
      </c>
    </row>
    <row r="29" spans="1:7" x14ac:dyDescent="0.25">
      <c r="A29" s="85" t="s">
        <v>137</v>
      </c>
      <c r="B29" s="85">
        <f t="shared" si="0"/>
        <v>0</v>
      </c>
      <c r="C29" s="85">
        <f>SUM(zest_!C32)</f>
        <v>0</v>
      </c>
      <c r="D29" s="85">
        <f t="shared" si="1"/>
        <v>0</v>
      </c>
      <c r="E29" s="85">
        <f>SUM(zest_!E32)</f>
        <v>0</v>
      </c>
      <c r="F29" s="85">
        <f t="shared" si="2"/>
        <v>0</v>
      </c>
      <c r="G29" s="85">
        <f>SUM(zest_!G32)</f>
        <v>0</v>
      </c>
    </row>
    <row r="30" spans="1:7" x14ac:dyDescent="0.25">
      <c r="A30" s="85" t="s">
        <v>138</v>
      </c>
      <c r="B30" s="85">
        <f t="shared" si="0"/>
        <v>0</v>
      </c>
      <c r="C30" s="85">
        <f>SUM(zest_!C33)</f>
        <v>0</v>
      </c>
      <c r="D30" s="85">
        <f t="shared" si="1"/>
        <v>0</v>
      </c>
      <c r="E30" s="85">
        <f>SUM(zest_!E33)</f>
        <v>0</v>
      </c>
      <c r="F30" s="85">
        <f t="shared" si="2"/>
        <v>0</v>
      </c>
      <c r="G30" s="85">
        <f>SUM(zest_!G33)</f>
        <v>0</v>
      </c>
    </row>
    <row r="31" spans="1:7" x14ac:dyDescent="0.25">
      <c r="A31" s="85" t="s">
        <v>139</v>
      </c>
      <c r="B31" s="85">
        <f t="shared" si="0"/>
        <v>0</v>
      </c>
      <c r="C31" s="85">
        <f>SUM(zest_!C34)</f>
        <v>0</v>
      </c>
      <c r="D31" s="85">
        <f t="shared" si="1"/>
        <v>0</v>
      </c>
      <c r="E31" s="85">
        <f>SUM(zest_!E34)</f>
        <v>0</v>
      </c>
      <c r="F31" s="85">
        <f t="shared" si="2"/>
        <v>0</v>
      </c>
      <c r="G31" s="85">
        <f>SUM(zest_!G34)</f>
        <v>0</v>
      </c>
    </row>
    <row r="32" spans="1:7" x14ac:dyDescent="0.25">
      <c r="A32" s="85" t="s">
        <v>140</v>
      </c>
      <c r="B32" s="85">
        <f t="shared" si="0"/>
        <v>0</v>
      </c>
      <c r="C32" s="85">
        <f>SUM(zest_!C35)</f>
        <v>0</v>
      </c>
      <c r="D32" s="85">
        <f t="shared" si="1"/>
        <v>0</v>
      </c>
      <c r="E32" s="85">
        <f>SUM(zest_!E35)</f>
        <v>0</v>
      </c>
      <c r="F32" s="85">
        <f t="shared" si="2"/>
        <v>0</v>
      </c>
      <c r="G32" s="85">
        <f>SUM(zest_!G35)</f>
        <v>0</v>
      </c>
    </row>
    <row r="33" spans="1:7" x14ac:dyDescent="0.25">
      <c r="A33" s="85" t="s">
        <v>141</v>
      </c>
      <c r="B33" s="85">
        <f t="shared" si="0"/>
        <v>0</v>
      </c>
      <c r="C33" s="85">
        <f>SUM(zest_!C36)</f>
        <v>0</v>
      </c>
      <c r="D33" s="85">
        <f t="shared" si="1"/>
        <v>0</v>
      </c>
      <c r="E33" s="85">
        <f>SUM(zest_!E36)</f>
        <v>0</v>
      </c>
      <c r="F33" s="85">
        <f t="shared" si="2"/>
        <v>0</v>
      </c>
      <c r="G33" s="85">
        <f>SUM(zest_!G36)</f>
        <v>0</v>
      </c>
    </row>
    <row r="34" spans="1:7" x14ac:dyDescent="0.25">
      <c r="A34" s="85" t="s">
        <v>142</v>
      </c>
      <c r="B34" s="85">
        <f>SUM(C34)/12</f>
        <v>0</v>
      </c>
      <c r="C34" s="108">
        <f>SUM( 'pod__ amort_'!$D$35)</f>
        <v>0</v>
      </c>
      <c r="D34" s="85">
        <f t="shared" si="1"/>
        <v>0</v>
      </c>
      <c r="E34" s="108">
        <f>SUM('pod__ amort_'!$D$35)</f>
        <v>0</v>
      </c>
      <c r="F34" s="85">
        <f t="shared" si="2"/>
        <v>0</v>
      </c>
      <c r="G34" s="108">
        <f>SUM('pod__ amort_'!$D$35)</f>
        <v>0</v>
      </c>
    </row>
    <row r="35" spans="1:7" x14ac:dyDescent="0.25">
      <c r="A35" s="69" t="s">
        <v>143</v>
      </c>
      <c r="B35" s="69">
        <f>SUM(C35/12)</f>
        <v>0</v>
      </c>
      <c r="C35" s="69">
        <f>SUM(C18:C34)</f>
        <v>0</v>
      </c>
      <c r="D35" s="69">
        <f>SUM(E35/12)</f>
        <v>0</v>
      </c>
      <c r="E35" s="69">
        <f>SUM(E18:E34)</f>
        <v>0</v>
      </c>
      <c r="F35" s="69">
        <f>SUM(G35/12)</f>
        <v>0</v>
      </c>
      <c r="G35" s="69">
        <f>SUM(G18:G34)</f>
        <v>0</v>
      </c>
    </row>
    <row r="36" spans="1:7" x14ac:dyDescent="0.25">
      <c r="A36" s="85" t="s">
        <v>144</v>
      </c>
      <c r="B36" s="85">
        <f>SUM(C36)/12</f>
        <v>0</v>
      </c>
      <c r="C36" s="109">
        <v>0</v>
      </c>
      <c r="D36" s="85">
        <f>SUM(E36)/12</f>
        <v>0</v>
      </c>
      <c r="E36" s="109">
        <v>0</v>
      </c>
      <c r="F36" s="85">
        <f>SUM(G36)/12</f>
        <v>0</v>
      </c>
      <c r="G36" s="109">
        <v>0</v>
      </c>
    </row>
    <row r="37" spans="1:7" x14ac:dyDescent="0.25">
      <c r="A37" s="85" t="s">
        <v>85</v>
      </c>
      <c r="B37" s="85">
        <f>SUM(C37)/12</f>
        <v>0</v>
      </c>
      <c r="C37" s="85">
        <f>SUM(zest_!C39)</f>
        <v>0</v>
      </c>
      <c r="D37" s="85">
        <f>SUM(E37)/12</f>
        <v>0</v>
      </c>
      <c r="E37" s="85">
        <f>SUM(zest_!E39)</f>
        <v>0</v>
      </c>
      <c r="F37" s="85">
        <f>SUM(G37)/12</f>
        <v>0</v>
      </c>
      <c r="G37" s="85">
        <f>SUM(zest_!G39)</f>
        <v>0</v>
      </c>
    </row>
    <row r="38" spans="1:7" x14ac:dyDescent="0.25">
      <c r="A38" s="69" t="s">
        <v>145</v>
      </c>
      <c r="B38" s="69">
        <f>SUM(C38/12)</f>
        <v>0</v>
      </c>
      <c r="C38" s="69">
        <f>SUM(C35-C36-C37)</f>
        <v>0</v>
      </c>
      <c r="D38" s="69">
        <f>SUM(E38/12)</f>
        <v>0</v>
      </c>
      <c r="E38" s="69">
        <f>SUM(E35-E36-E37)</f>
        <v>0</v>
      </c>
      <c r="F38" s="69">
        <f>SUM(G38/12)</f>
        <v>0</v>
      </c>
      <c r="G38" s="69">
        <f>SUM(G35-G36-G37)</f>
        <v>0</v>
      </c>
    </row>
    <row r="39" spans="1:7" x14ac:dyDescent="0.25">
      <c r="A39" s="69" t="s">
        <v>146</v>
      </c>
      <c r="B39" s="69">
        <f>SUM(C39/12)</f>
        <v>0</v>
      </c>
      <c r="C39" s="69">
        <f>SUM(C16-C38)</f>
        <v>0</v>
      </c>
      <c r="D39" s="69">
        <f>SUM(E39/12)</f>
        <v>0</v>
      </c>
      <c r="E39" s="69">
        <f>SUM(E16-E38)</f>
        <v>0</v>
      </c>
      <c r="F39" s="69">
        <f>SUM(G39/12)</f>
        <v>0</v>
      </c>
      <c r="G39" s="69">
        <f>SUM(G16-G38)</f>
        <v>0</v>
      </c>
    </row>
    <row r="40" spans="1:7" x14ac:dyDescent="0.25">
      <c r="A40" s="69" t="s">
        <v>147</v>
      </c>
      <c r="B40" s="69">
        <f>SUM(C40/12)</f>
        <v>0</v>
      </c>
      <c r="C40" s="69">
        <f>SUM('pod__ amort_'!B16)</f>
        <v>0</v>
      </c>
      <c r="D40" s="69">
        <f>SUM(E40/12)</f>
        <v>0</v>
      </c>
      <c r="E40" s="69">
        <f>SUM('pod__ amort_'!C16)</f>
        <v>0</v>
      </c>
      <c r="F40" s="69">
        <f>SUM(G40/12)</f>
        <v>0</v>
      </c>
      <c r="G40" s="69">
        <f>SUM('pod__ amort_'!D16)</f>
        <v>0</v>
      </c>
    </row>
    <row r="41" spans="1:7" x14ac:dyDescent="0.25">
      <c r="A41" s="69" t="s">
        <v>148</v>
      </c>
      <c r="B41" s="69">
        <f>SUM(C41/12)</f>
        <v>0</v>
      </c>
      <c r="C41" s="69">
        <f>SUM(C39-C40)</f>
        <v>0</v>
      </c>
      <c r="D41" s="69">
        <f>SUM(E41/12)</f>
        <v>0</v>
      </c>
      <c r="E41" s="69">
        <f>SUM(E39-E40)</f>
        <v>0</v>
      </c>
      <c r="F41" s="69">
        <f>SUM(G41/12)</f>
        <v>0</v>
      </c>
      <c r="G41" s="69">
        <f>SUM(G39-G40)</f>
        <v>0</v>
      </c>
    </row>
    <row r="42" spans="1:7" x14ac:dyDescent="0.25">
      <c r="A42" s="102"/>
      <c r="B42" s="103"/>
      <c r="C42" s="103"/>
      <c r="D42" s="103"/>
      <c r="E42" s="103"/>
      <c r="F42" s="103"/>
      <c r="G42" s="104"/>
    </row>
    <row r="43" spans="1:7" x14ac:dyDescent="0.25">
      <c r="A43" s="85" t="s">
        <v>149</v>
      </c>
      <c r="B43" s="85">
        <f>SUM(C43)/12</f>
        <v>0</v>
      </c>
      <c r="C43" s="85">
        <f>SUM(C41)</f>
        <v>0</v>
      </c>
      <c r="D43" s="85">
        <f>SUM(E43)/12</f>
        <v>0</v>
      </c>
      <c r="E43" s="85">
        <f>SUM(E41)</f>
        <v>0</v>
      </c>
      <c r="F43" s="85">
        <f>SUM(G43)/12</f>
        <v>0</v>
      </c>
      <c r="G43" s="85">
        <f>SUM(G41)</f>
        <v>0</v>
      </c>
    </row>
    <row r="44" spans="1:7" x14ac:dyDescent="0.25">
      <c r="A44" s="85" t="s">
        <v>150</v>
      </c>
      <c r="B44" s="85">
        <f>SUM(C44)/12</f>
        <v>0</v>
      </c>
      <c r="C44" s="85">
        <f>SUM(zest_!C44)</f>
        <v>0</v>
      </c>
      <c r="D44" s="85">
        <f>SUM(E44)/12</f>
        <v>0</v>
      </c>
      <c r="E44" s="85">
        <f>SUM(zest_!E44)</f>
        <v>0</v>
      </c>
      <c r="F44" s="85">
        <f>SUM(G44)/12</f>
        <v>0</v>
      </c>
      <c r="G44" s="85">
        <f>SUM(zest_!G44)</f>
        <v>0</v>
      </c>
    </row>
    <row r="45" spans="1:7" x14ac:dyDescent="0.25">
      <c r="A45" s="85" t="s">
        <v>151</v>
      </c>
      <c r="B45" s="85">
        <f>SUM(C45)/12</f>
        <v>0</v>
      </c>
      <c r="C45" s="85">
        <f>SUM(zest_!C45)</f>
        <v>0</v>
      </c>
      <c r="D45" s="85">
        <f>SUM(E45)/12</f>
        <v>0</v>
      </c>
      <c r="E45" s="85">
        <f>SUM(zest_!E45)</f>
        <v>0</v>
      </c>
      <c r="F45" s="85">
        <f>SUM(G45)/12</f>
        <v>0</v>
      </c>
      <c r="G45" s="85">
        <f>SUM(zest_!G45)</f>
        <v>0</v>
      </c>
    </row>
    <row r="46" spans="1:7" x14ac:dyDescent="0.25">
      <c r="A46" s="85" t="s">
        <v>152</v>
      </c>
      <c r="B46" s="85">
        <f>SUM(C46)/12</f>
        <v>0</v>
      </c>
      <c r="C46" s="85">
        <f>SUM(zest_!C46)</f>
        <v>0</v>
      </c>
      <c r="D46" s="85">
        <f>SUM(E46)/12</f>
        <v>0</v>
      </c>
      <c r="E46" s="85">
        <f>SUM(zest_!E46)</f>
        <v>0</v>
      </c>
      <c r="F46" s="85">
        <f>SUM(G46)/12</f>
        <v>0</v>
      </c>
      <c r="G46" s="85">
        <f>SUM(zest_!G46)</f>
        <v>0</v>
      </c>
    </row>
    <row r="47" spans="1:7" x14ac:dyDescent="0.25">
      <c r="A47" s="85" t="s">
        <v>153</v>
      </c>
      <c r="B47" s="80">
        <f>SUM(C47)/12</f>
        <v>0</v>
      </c>
      <c r="C47" s="85">
        <f>SUM(zest_!C49)</f>
        <v>0</v>
      </c>
      <c r="D47" s="85">
        <f>SUM(E47)/12</f>
        <v>0</v>
      </c>
      <c r="E47" s="85">
        <f>SUM(zest_!E49)</f>
        <v>0</v>
      </c>
      <c r="F47" s="85">
        <f>SUM(G47)/12</f>
        <v>0</v>
      </c>
      <c r="G47" s="85">
        <f>SUM(zest_!G49)</f>
        <v>0</v>
      </c>
    </row>
    <row r="48" spans="1:7" x14ac:dyDescent="0.25">
      <c r="A48" s="69" t="s">
        <v>154</v>
      </c>
      <c r="B48" s="69">
        <f>SUM(C48/12)</f>
        <v>0</v>
      </c>
      <c r="C48" s="69">
        <f>SUM(C43-C44-C47)</f>
        <v>0</v>
      </c>
      <c r="D48" s="69">
        <f>SUM(E48/12)</f>
        <v>0</v>
      </c>
      <c r="E48" s="69">
        <f>SUM(E43-E44-E47)</f>
        <v>0</v>
      </c>
      <c r="F48" s="69">
        <f>SUM(G48/12)</f>
        <v>0</v>
      </c>
      <c r="G48" s="69">
        <f>SUM(G43-G44-G47)</f>
        <v>0</v>
      </c>
    </row>
    <row r="49" spans="1:7" x14ac:dyDescent="0.25">
      <c r="A49" s="85" t="s">
        <v>155</v>
      </c>
      <c r="B49" s="85">
        <f>SUM(C49)/12</f>
        <v>0</v>
      </c>
      <c r="C49" s="85">
        <f>SUM(zest_!C48)</f>
        <v>0</v>
      </c>
      <c r="D49" s="85">
        <f>SUM(E49)/12</f>
        <v>0</v>
      </c>
      <c r="E49" s="85">
        <f>SUM(zest_!E48)</f>
        <v>0</v>
      </c>
      <c r="F49" s="85">
        <f>SUM(G49)/12</f>
        <v>0</v>
      </c>
      <c r="G49" s="85">
        <f>SUM(zest_!G48)</f>
        <v>0</v>
      </c>
    </row>
    <row r="50" spans="1:7" x14ac:dyDescent="0.25">
      <c r="A50" s="85" t="s">
        <v>156</v>
      </c>
      <c r="B50" s="85">
        <f>SUM(C50)/12</f>
        <v>0</v>
      </c>
      <c r="C50" s="85">
        <f>SUM(C48-C49)</f>
        <v>0</v>
      </c>
      <c r="D50" s="85">
        <f>SUM(E50)/12</f>
        <v>0</v>
      </c>
      <c r="E50" s="85">
        <f>SUM(E48-E49)</f>
        <v>0</v>
      </c>
      <c r="F50" s="85">
        <f>SUM(G50)/12</f>
        <v>0</v>
      </c>
      <c r="G50" s="85">
        <f>SUM(G48-G49)</f>
        <v>0</v>
      </c>
    </row>
    <row r="51" spans="1:7" ht="74.25" customHeight="1" x14ac:dyDescent="0.25"/>
    <row r="72" spans="1:2" x14ac:dyDescent="0.25">
      <c r="A72" s="55" t="s">
        <v>157</v>
      </c>
      <c r="B72" s="110" t="e">
        <f>IF(#REF!&lt;12400,#REF!*21%-165.6)</f>
        <v>#REF!</v>
      </c>
    </row>
    <row r="73" spans="1:2" x14ac:dyDescent="0.25">
      <c r="A73" s="55">
        <v>12400</v>
      </c>
      <c r="B73" s="110" t="e">
        <f>IF(#REF!=12400,2438.4)</f>
        <v>#REF!</v>
      </c>
    </row>
    <row r="74" spans="1:2" x14ac:dyDescent="0.25">
      <c r="A74" s="55" t="s">
        <v>158</v>
      </c>
      <c r="B74" s="110" t="e">
        <f>IF(#REF!&lt;24800,(#REF!-12400)*33%+2438.4)</f>
        <v>#REF!</v>
      </c>
    </row>
    <row r="75" spans="1:2" x14ac:dyDescent="0.25">
      <c r="A75" s="55">
        <v>24800</v>
      </c>
      <c r="B75" s="110" t="e">
        <f>IF(#REF!=24800,6530.4)</f>
        <v>#REF!</v>
      </c>
    </row>
    <row r="76" spans="1:2" x14ac:dyDescent="0.25">
      <c r="A76" s="55" t="s">
        <v>159</v>
      </c>
      <c r="B76" s="110" t="e">
        <f>IF(#REF!&gt;24800,(#REF!-24800)*45%+6530.4)</f>
        <v>#REF!</v>
      </c>
    </row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39370078740157483" right="0.39370078740157483" top="0.47244094488188981" bottom="0.23622047244094491" header="0.19685039370078741" footer="0.15748031496062992"/>
  <pageSetup paperSize="9" scale="65" firstPageNumber="0" orientation="landscape" horizontalDpi="300" verticalDpi="300" r:id="rId1"/>
  <headerFooter alignWithMargins="0">
    <oddHeader>&amp;L&amp;G&amp;R&amp;G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G51"/>
  <sheetViews>
    <sheetView showGridLines="0" topLeftCell="A4" zoomScale="75" zoomScaleNormal="75" workbookViewId="0">
      <selection activeCell="I17" sqref="I17"/>
    </sheetView>
  </sheetViews>
  <sheetFormatPr defaultRowHeight="15.75" x14ac:dyDescent="0.25"/>
  <cols>
    <col min="1" max="1" width="45.125" style="55" customWidth="1"/>
    <col min="2" max="2" width="16.25" style="55" customWidth="1"/>
    <col min="3" max="3" width="15.5" style="55" customWidth="1"/>
    <col min="4" max="4" width="16.625" style="55" customWidth="1"/>
    <col min="5" max="5" width="16.125" style="55" customWidth="1"/>
    <col min="6" max="6" width="17.125" style="55" customWidth="1"/>
    <col min="7" max="16384" width="9" style="55"/>
  </cols>
  <sheetData>
    <row r="1" spans="1:6" ht="53.25" customHeight="1" x14ac:dyDescent="0.25"/>
    <row r="2" spans="1:6" ht="19.5" x14ac:dyDescent="0.35">
      <c r="A2" s="111" t="s">
        <v>160</v>
      </c>
      <c r="B2" s="57"/>
      <c r="C2" s="57"/>
      <c r="D2" s="57"/>
      <c r="E2" s="57"/>
      <c r="F2" s="57"/>
    </row>
    <row r="3" spans="1:6" ht="6.75" customHeight="1" x14ac:dyDescent="0.25">
      <c r="A3" s="57"/>
      <c r="B3" s="57"/>
      <c r="C3" s="57"/>
      <c r="D3" s="57"/>
      <c r="E3" s="57"/>
      <c r="F3" s="57"/>
    </row>
    <row r="4" spans="1:6" x14ac:dyDescent="0.25">
      <c r="A4" s="58" t="str">
        <f>'1 r_'!A4</f>
        <v>Dla wniosku :</v>
      </c>
      <c r="B4" s="57"/>
      <c r="C4" s="57"/>
      <c r="D4" s="57"/>
      <c r="E4" s="57"/>
    </row>
    <row r="5" spans="1:6" x14ac:dyDescent="0.25">
      <c r="A5" s="60">
        <f>nakł_!$A$5</f>
        <v>0</v>
      </c>
      <c r="B5" s="57"/>
      <c r="C5" s="57"/>
      <c r="D5" s="57"/>
      <c r="E5" s="57"/>
      <c r="F5" s="62"/>
    </row>
    <row r="6" spans="1:6" ht="6" customHeight="1" x14ac:dyDescent="0.25">
      <c r="A6" s="57" t="s">
        <v>2</v>
      </c>
      <c r="B6" s="57" t="s">
        <v>2</v>
      </c>
      <c r="C6" s="57"/>
      <c r="D6" s="57"/>
      <c r="E6" s="57"/>
      <c r="F6" s="57"/>
    </row>
    <row r="7" spans="1:6" x14ac:dyDescent="0.25">
      <c r="A7" s="112"/>
      <c r="B7" s="34" t="s">
        <v>161</v>
      </c>
      <c r="C7" s="34" t="s">
        <v>162</v>
      </c>
      <c r="D7" s="34" t="s">
        <v>163</v>
      </c>
      <c r="E7" s="34" t="s">
        <v>163</v>
      </c>
      <c r="F7" s="34" t="s">
        <v>163</v>
      </c>
    </row>
    <row r="8" spans="1:6" x14ac:dyDescent="0.25">
      <c r="A8" s="36" t="s">
        <v>45</v>
      </c>
      <c r="B8" s="113" t="s">
        <v>164</v>
      </c>
      <c r="C8" s="36" t="s">
        <v>165</v>
      </c>
      <c r="D8" s="36" t="s">
        <v>166</v>
      </c>
      <c r="E8" s="36" t="s">
        <v>167</v>
      </c>
      <c r="F8" s="36" t="s">
        <v>168</v>
      </c>
    </row>
    <row r="9" spans="1:6" x14ac:dyDescent="0.25">
      <c r="A9" s="101" t="s">
        <v>2</v>
      </c>
      <c r="B9" s="101" t="s">
        <v>2</v>
      </c>
      <c r="C9" s="101" t="s">
        <v>2</v>
      </c>
      <c r="D9" s="36" t="s">
        <v>169</v>
      </c>
      <c r="E9" s="36" t="s">
        <v>169</v>
      </c>
      <c r="F9" s="36" t="s">
        <v>169</v>
      </c>
    </row>
    <row r="10" spans="1:6" x14ac:dyDescent="0.25">
      <c r="A10" s="114"/>
      <c r="B10" s="114" t="s">
        <v>2</v>
      </c>
      <c r="C10" s="114" t="s">
        <v>170</v>
      </c>
      <c r="D10" s="114"/>
      <c r="E10" s="114"/>
      <c r="F10" s="114"/>
    </row>
    <row r="11" spans="1:6" ht="12" customHeight="1" x14ac:dyDescent="0.25">
      <c r="A11" s="115"/>
      <c r="B11" s="116"/>
      <c r="C11" s="116"/>
      <c r="D11" s="116"/>
      <c r="E11" s="116"/>
      <c r="F11" s="117"/>
    </row>
    <row r="12" spans="1:6" x14ac:dyDescent="0.25">
      <c r="A12" s="115" t="s">
        <v>171</v>
      </c>
      <c r="B12" s="116"/>
      <c r="C12" s="116"/>
      <c r="D12" s="116"/>
      <c r="E12" s="116"/>
      <c r="F12" s="117"/>
    </row>
    <row r="13" spans="1:6" x14ac:dyDescent="0.25">
      <c r="A13" s="69" t="s">
        <v>172</v>
      </c>
      <c r="B13" s="69">
        <f>SUM(B14:B21)</f>
        <v>0</v>
      </c>
      <c r="C13" s="69">
        <f>SUM(C14:C21)</f>
        <v>0</v>
      </c>
      <c r="D13" s="69">
        <f>SUM(D14:D21)</f>
        <v>0</v>
      </c>
      <c r="E13" s="69">
        <f>SUM(E14:E21)</f>
        <v>0</v>
      </c>
      <c r="F13" s="69">
        <f>SUM(F14:F21)</f>
        <v>0</v>
      </c>
    </row>
    <row r="14" spans="1:6" x14ac:dyDescent="0.25">
      <c r="A14" s="85" t="s">
        <v>173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</row>
    <row r="15" spans="1:6" x14ac:dyDescent="0.25">
      <c r="A15" s="85" t="s">
        <v>174</v>
      </c>
      <c r="B15" s="109"/>
      <c r="C15" s="109"/>
      <c r="D15" s="109"/>
      <c r="E15" s="109"/>
      <c r="F15" s="109"/>
    </row>
    <row r="16" spans="1:6" x14ac:dyDescent="0.25">
      <c r="A16" s="85" t="s">
        <v>175</v>
      </c>
      <c r="B16" s="109"/>
      <c r="C16" s="109"/>
      <c r="D16" s="109"/>
      <c r="E16" s="109"/>
      <c r="F16" s="109"/>
    </row>
    <row r="17" spans="1:6" x14ac:dyDescent="0.25">
      <c r="A17" s="85" t="s">
        <v>176</v>
      </c>
      <c r="B17" s="109"/>
      <c r="C17" s="109"/>
      <c r="D17" s="109"/>
      <c r="E17" s="109"/>
      <c r="F17" s="109"/>
    </row>
    <row r="18" spans="1:6" x14ac:dyDescent="0.25">
      <c r="A18" s="85" t="s">
        <v>177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</row>
    <row r="19" spans="1:6" x14ac:dyDescent="0.25">
      <c r="A19" s="85" t="s">
        <v>178</v>
      </c>
      <c r="B19" s="109">
        <v>0</v>
      </c>
      <c r="C19" s="109">
        <v>0</v>
      </c>
      <c r="D19" s="109">
        <v>0</v>
      </c>
      <c r="E19" s="109">
        <v>0</v>
      </c>
      <c r="F19" s="109">
        <v>0</v>
      </c>
    </row>
    <row r="20" spans="1:6" x14ac:dyDescent="0.25">
      <c r="A20" s="85" t="s">
        <v>179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</row>
    <row r="21" spans="1:6" x14ac:dyDescent="0.25">
      <c r="A21" s="85" t="s">
        <v>180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</row>
    <row r="22" spans="1:6" x14ac:dyDescent="0.25">
      <c r="A22" s="69" t="s">
        <v>181</v>
      </c>
      <c r="B22" s="69">
        <f>SUM(B23:B30)</f>
        <v>0</v>
      </c>
      <c r="C22" s="69">
        <f>SUM(C23:C30)</f>
        <v>0</v>
      </c>
      <c r="D22" s="69">
        <f>SUM(D23:D30)</f>
        <v>0</v>
      </c>
      <c r="E22" s="69">
        <f>SUM(E23:E30)</f>
        <v>0</v>
      </c>
      <c r="F22" s="69">
        <f>SUM(F23:F30)</f>
        <v>0</v>
      </c>
    </row>
    <row r="23" spans="1:6" x14ac:dyDescent="0.25">
      <c r="A23" s="85" t="s">
        <v>182</v>
      </c>
      <c r="B23" s="109">
        <f>'1 r_'!D20</f>
        <v>0</v>
      </c>
      <c r="C23" s="109">
        <f>B23</f>
        <v>0</v>
      </c>
      <c r="D23" s="109">
        <f>'1 r_'!M20</f>
        <v>0</v>
      </c>
      <c r="E23" s="109">
        <f>'2 i 3 r_'!E20</f>
        <v>0</v>
      </c>
      <c r="F23" s="109">
        <f>'2 i 3 r_'!I20</f>
        <v>0</v>
      </c>
    </row>
    <row r="24" spans="1:6" x14ac:dyDescent="0.25">
      <c r="A24" s="85" t="s">
        <v>183</v>
      </c>
      <c r="B24" s="109">
        <f>'1 r_'!D21</f>
        <v>0</v>
      </c>
      <c r="C24" s="109">
        <f>'1 r_'!D21</f>
        <v>0</v>
      </c>
      <c r="D24" s="109">
        <f>'1 r_'!M21</f>
        <v>0</v>
      </c>
      <c r="E24" s="109">
        <f>'2 i 3 r_'!E21</f>
        <v>0</v>
      </c>
      <c r="F24" s="109">
        <f>'2 i 3 r_'!I21</f>
        <v>0</v>
      </c>
    </row>
    <row r="25" spans="1:6" x14ac:dyDescent="0.25">
      <c r="A25" s="85" t="s">
        <v>184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</row>
    <row r="26" spans="1:6" x14ac:dyDescent="0.25">
      <c r="A26" s="85" t="s">
        <v>185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</row>
    <row r="27" spans="1:6" x14ac:dyDescent="0.25">
      <c r="A27" s="85" t="s">
        <v>186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</row>
    <row r="28" spans="1:6" x14ac:dyDescent="0.25">
      <c r="A28" s="85" t="s">
        <v>187</v>
      </c>
      <c r="B28" s="80">
        <f>SUM(zest_!C10)</f>
        <v>0</v>
      </c>
      <c r="C28" s="109"/>
      <c r="D28" s="80">
        <f>SUM('1 r_'!M58)</f>
        <v>0</v>
      </c>
      <c r="E28" s="80"/>
      <c r="F28" s="80"/>
    </row>
    <row r="29" spans="1:6" x14ac:dyDescent="0.25">
      <c r="A29" s="85" t="s">
        <v>188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</row>
    <row r="30" spans="1:6" x14ac:dyDescent="0.25">
      <c r="A30" s="85" t="s">
        <v>189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</row>
    <row r="31" spans="1:6" x14ac:dyDescent="0.25">
      <c r="A31" s="69" t="s">
        <v>190</v>
      </c>
      <c r="B31" s="69">
        <f>SUM(B13+B22)</f>
        <v>0</v>
      </c>
      <c r="C31" s="69">
        <f>SUM(C13+C22)</f>
        <v>0</v>
      </c>
      <c r="D31" s="69">
        <f>SUM(D13+D22)</f>
        <v>0</v>
      </c>
      <c r="E31" s="69">
        <f>SUM(E13+E22)</f>
        <v>0</v>
      </c>
      <c r="F31" s="69">
        <f>SUM(F13+F22)</f>
        <v>0</v>
      </c>
    </row>
    <row r="32" spans="1:6" ht="9.75" customHeight="1" x14ac:dyDescent="0.25">
      <c r="A32" s="102" t="s">
        <v>2</v>
      </c>
      <c r="B32" s="103"/>
      <c r="C32" s="103"/>
      <c r="D32" s="103"/>
      <c r="E32" s="103"/>
      <c r="F32" s="104"/>
    </row>
    <row r="33" spans="1:7" x14ac:dyDescent="0.25">
      <c r="A33" s="118" t="s">
        <v>191</v>
      </c>
      <c r="B33" s="78"/>
      <c r="C33" s="78"/>
      <c r="D33" s="78"/>
      <c r="E33" s="78"/>
      <c r="F33" s="79"/>
    </row>
    <row r="34" spans="1:7" x14ac:dyDescent="0.25">
      <c r="A34" s="69" t="s">
        <v>192</v>
      </c>
      <c r="B34" s="69">
        <f>SUM(B31-B35-B43-B49)</f>
        <v>0</v>
      </c>
      <c r="C34" s="69">
        <f>SUM(C31-C35-C43-C49)</f>
        <v>0</v>
      </c>
      <c r="D34" s="69">
        <f>SUM(D31-D35-D43-D49)</f>
        <v>0</v>
      </c>
      <c r="E34" s="69">
        <f>SUM(E31-E35-E43-E49)</f>
        <v>0</v>
      </c>
      <c r="F34" s="69">
        <f>SUM(F31-F35-F43-F49)</f>
        <v>0</v>
      </c>
    </row>
    <row r="35" spans="1:7" x14ac:dyDescent="0.25">
      <c r="A35" s="69" t="s">
        <v>193</v>
      </c>
      <c r="B35" s="69">
        <f>SUM(B36+B39+B42)</f>
        <v>0</v>
      </c>
      <c r="C35" s="69">
        <f>SUM(C36+C39+C42)</f>
        <v>0</v>
      </c>
      <c r="D35" s="69">
        <f>SUM(D36+D39+D42)</f>
        <v>0</v>
      </c>
      <c r="E35" s="69">
        <f>SUM(E36+E39+E42)</f>
        <v>0</v>
      </c>
      <c r="F35" s="69">
        <f>SUM(F36+F39+F42)</f>
        <v>0</v>
      </c>
    </row>
    <row r="36" spans="1:7" x14ac:dyDescent="0.25">
      <c r="A36" s="119" t="s">
        <v>194</v>
      </c>
      <c r="B36" s="120">
        <f>SUM(B37:B38)</f>
        <v>0</v>
      </c>
      <c r="C36" s="120">
        <f>SUM(C37:C38)</f>
        <v>0</v>
      </c>
      <c r="D36" s="120">
        <f>SUM(D37:D38)</f>
        <v>0</v>
      </c>
      <c r="E36" s="120">
        <f>SUM(E37:E38)</f>
        <v>0</v>
      </c>
      <c r="F36" s="120">
        <f>SUM(F37:F38)</f>
        <v>0</v>
      </c>
    </row>
    <row r="37" spans="1:7" x14ac:dyDescent="0.25">
      <c r="A37" s="85" t="s">
        <v>195</v>
      </c>
      <c r="B37" s="108"/>
      <c r="C37" s="108">
        <f>IF(ods_!$E$9&gt;12,SUM('1 r_'!B55),0)</f>
        <v>0</v>
      </c>
      <c r="D37" s="108">
        <f>IF(ods_!$E$9&gt;12,SUM(C37-zest_!C44),0)</f>
        <v>0</v>
      </c>
      <c r="E37" s="108">
        <f>IF(ods_!$E$9&gt;12,SUM(D37-zest_!E44),0)</f>
        <v>0</v>
      </c>
      <c r="F37" s="108">
        <f>IF(ods_!$E$9&gt;12,SUM(E37-zest_!G44),0)</f>
        <v>0</v>
      </c>
    </row>
    <row r="38" spans="1:7" x14ac:dyDescent="0.25">
      <c r="A38" s="85" t="s">
        <v>196</v>
      </c>
      <c r="B38" s="109"/>
      <c r="C38" s="109">
        <f>B38</f>
        <v>0</v>
      </c>
      <c r="D38" s="108">
        <f>SUM(C38-zest_!C45)</f>
        <v>0</v>
      </c>
      <c r="E38" s="108">
        <f>SUM(D38-zest_!E45)</f>
        <v>0</v>
      </c>
      <c r="F38" s="108">
        <f>SUM(E38-zest_!G45)</f>
        <v>0</v>
      </c>
      <c r="G38" s="206"/>
    </row>
    <row r="39" spans="1:7" x14ac:dyDescent="0.25">
      <c r="A39" s="85" t="s">
        <v>197</v>
      </c>
      <c r="B39" s="108">
        <f>SUM(B40:B41)</f>
        <v>0</v>
      </c>
      <c r="C39" s="108">
        <f>SUM(C40:C41)</f>
        <v>0</v>
      </c>
      <c r="D39" s="108">
        <f>SUM(D40:D41)</f>
        <v>0</v>
      </c>
      <c r="E39" s="108">
        <f>SUM(E40:E41)</f>
        <v>0</v>
      </c>
      <c r="F39" s="108">
        <f>SUM(F40:F41)</f>
        <v>0</v>
      </c>
    </row>
    <row r="40" spans="1:7" x14ac:dyDescent="0.25">
      <c r="A40" s="85" t="s">
        <v>195</v>
      </c>
      <c r="B40" s="108"/>
      <c r="C40" s="108">
        <f>IF(ods_!$E$9&lt;=12,SUM('1 r_'!B55),0)</f>
        <v>0</v>
      </c>
      <c r="D40" s="108">
        <f>IF(ods_!$E$9&lt;=12,SUM(C40-zest_!C44),0)</f>
        <v>0</v>
      </c>
      <c r="E40" s="108">
        <f>IF(ods_!$E$9&lt;=12,SUM(D40-zest_!E44),0)</f>
        <v>0</v>
      </c>
      <c r="F40" s="108">
        <f>IF(ods_!$E$9&lt;=12,SUM(E40-zest_!G44),0)</f>
        <v>0</v>
      </c>
    </row>
    <row r="41" spans="1:7" x14ac:dyDescent="0.25">
      <c r="A41" s="85" t="s">
        <v>196</v>
      </c>
      <c r="B41" s="109">
        <v>0</v>
      </c>
      <c r="C41" s="109">
        <v>0</v>
      </c>
      <c r="D41" s="108">
        <f>SUM(C41-zest_!C46)</f>
        <v>0</v>
      </c>
      <c r="E41" s="108">
        <f>SUM(D41-zest_!E46)</f>
        <v>0</v>
      </c>
      <c r="F41" s="108">
        <f>SUM(E41-zest_!G46)</f>
        <v>0</v>
      </c>
    </row>
    <row r="42" spans="1:7" x14ac:dyDescent="0.25">
      <c r="A42" s="85" t="s">
        <v>198</v>
      </c>
      <c r="B42" s="109">
        <v>0</v>
      </c>
      <c r="C42" s="109">
        <v>0</v>
      </c>
      <c r="D42" s="109">
        <v>0</v>
      </c>
      <c r="E42" s="109">
        <v>0</v>
      </c>
      <c r="F42" s="109">
        <v>0</v>
      </c>
    </row>
    <row r="43" spans="1:7" x14ac:dyDescent="0.25">
      <c r="A43" s="69" t="s">
        <v>199</v>
      </c>
      <c r="B43" s="69">
        <f>SUM(B44:B48)</f>
        <v>0</v>
      </c>
      <c r="C43" s="69">
        <f>SUM(C44:C48)</f>
        <v>0</v>
      </c>
      <c r="D43" s="69">
        <f>SUM(D44:D48)</f>
        <v>0</v>
      </c>
      <c r="E43" s="69">
        <f>SUM(E44:E48)</f>
        <v>0</v>
      </c>
      <c r="F43" s="69">
        <f>SUM(F44:F48)</f>
        <v>0</v>
      </c>
    </row>
    <row r="44" spans="1:7" x14ac:dyDescent="0.25">
      <c r="A44" s="85" t="s">
        <v>200</v>
      </c>
      <c r="B44" s="109">
        <v>0</v>
      </c>
      <c r="C44" s="109">
        <v>0</v>
      </c>
      <c r="D44" s="109">
        <v>0</v>
      </c>
      <c r="E44" s="109">
        <v>0</v>
      </c>
      <c r="F44" s="109">
        <v>0</v>
      </c>
    </row>
    <row r="45" spans="1:7" x14ac:dyDescent="0.25">
      <c r="A45" s="85" t="s">
        <v>201</v>
      </c>
      <c r="B45" s="109">
        <v>0</v>
      </c>
      <c r="C45" s="109">
        <v>0</v>
      </c>
      <c r="D45" s="109">
        <v>0</v>
      </c>
      <c r="E45" s="109">
        <v>0</v>
      </c>
      <c r="F45" s="109">
        <v>0</v>
      </c>
    </row>
    <row r="46" spans="1:7" x14ac:dyDescent="0.25">
      <c r="A46" s="85" t="s">
        <v>202</v>
      </c>
      <c r="B46" s="109">
        <v>0</v>
      </c>
      <c r="C46" s="109">
        <v>0</v>
      </c>
      <c r="D46" s="109">
        <v>0</v>
      </c>
      <c r="E46" s="109">
        <v>0</v>
      </c>
      <c r="F46" s="109">
        <v>0</v>
      </c>
    </row>
    <row r="47" spans="1:7" x14ac:dyDescent="0.25">
      <c r="A47" s="85" t="s">
        <v>203</v>
      </c>
      <c r="B47" s="109">
        <v>0</v>
      </c>
      <c r="C47" s="109">
        <v>0</v>
      </c>
      <c r="D47" s="109">
        <v>0</v>
      </c>
      <c r="E47" s="109">
        <v>0</v>
      </c>
      <c r="F47" s="109">
        <v>0</v>
      </c>
    </row>
    <row r="48" spans="1:7" x14ac:dyDescent="0.25">
      <c r="A48" s="85" t="s">
        <v>204</v>
      </c>
      <c r="B48" s="109">
        <v>0</v>
      </c>
      <c r="C48" s="109">
        <v>0</v>
      </c>
      <c r="D48" s="109">
        <v>0</v>
      </c>
      <c r="E48" s="109">
        <v>0</v>
      </c>
      <c r="F48" s="109">
        <v>0</v>
      </c>
    </row>
    <row r="49" spans="1:6" x14ac:dyDescent="0.25">
      <c r="A49" s="69" t="s">
        <v>205</v>
      </c>
      <c r="B49" s="69">
        <v>0</v>
      </c>
      <c r="C49" s="69">
        <v>0</v>
      </c>
      <c r="D49" s="69">
        <f>SUM(rach_!C48)</f>
        <v>0</v>
      </c>
      <c r="E49" s="69">
        <v>0</v>
      </c>
      <c r="F49" s="69">
        <v>0</v>
      </c>
    </row>
    <row r="50" spans="1:6" x14ac:dyDescent="0.25">
      <c r="A50" s="69" t="s">
        <v>206</v>
      </c>
      <c r="B50" s="69">
        <f>SUM(B34+B35+B43+B49)</f>
        <v>0</v>
      </c>
      <c r="C50" s="69">
        <f>SUM(C34+C35+C43+C49)</f>
        <v>0</v>
      </c>
      <c r="D50" s="69">
        <f>SUM(D34+D35+D43+D49)</f>
        <v>0</v>
      </c>
      <c r="E50" s="69">
        <f>SUM(E34+E35+E43+E49)</f>
        <v>0</v>
      </c>
      <c r="F50" s="69">
        <f>SUM(F34+F35+F43+F49)</f>
        <v>0</v>
      </c>
    </row>
    <row r="51" spans="1:6" ht="75.75" customHeight="1" x14ac:dyDescent="0.25"/>
  </sheetData>
  <sheetProtection password="C5C2" sheet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39370078740157483" right="0.39370078740157483" top="0.39370078740157483" bottom="0.15748031496062992" header="0.15748031496062992" footer="0.19685039370078741"/>
  <pageSetup paperSize="9" scale="66" firstPageNumber="0" orientation="landscape" horizontalDpi="300" verticalDpi="300" r:id="rId1"/>
  <headerFooter alignWithMargins="0">
    <oddHeader>&amp;L&amp;G&amp;R&amp;10&amp;G</oddHeader>
  </headerFooter>
  <rowBreaks count="1" manualBreakCount="1">
    <brk id="11" max="7" man="1"/>
  </rowBreaks>
  <colBreaks count="1" manualBreakCount="1">
    <brk id="1" max="50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2:D35"/>
  <sheetViews>
    <sheetView showGridLines="0" zoomScale="75" zoomScaleNormal="75" workbookViewId="0">
      <selection activeCell="B13" sqref="B13"/>
    </sheetView>
  </sheetViews>
  <sheetFormatPr defaultRowHeight="15.75" x14ac:dyDescent="0.25"/>
  <cols>
    <col min="1" max="1" width="50.625" style="121" customWidth="1"/>
    <col min="2" max="4" width="15.625" style="121" customWidth="1"/>
    <col min="5" max="5" width="12.625" style="121" customWidth="1"/>
    <col min="6" max="16384" width="9" style="121"/>
  </cols>
  <sheetData>
    <row r="2" spans="1:4" ht="20.25" x14ac:dyDescent="0.3">
      <c r="A2" s="122" t="s">
        <v>207</v>
      </c>
    </row>
    <row r="4" spans="1:4" x14ac:dyDescent="0.25">
      <c r="A4" s="123" t="s">
        <v>208</v>
      </c>
    </row>
    <row r="5" spans="1:4" x14ac:dyDescent="0.25">
      <c r="A5" s="60">
        <f>nakł_!$A$5</f>
        <v>0</v>
      </c>
      <c r="C5" s="124"/>
    </row>
    <row r="7" spans="1:4" x14ac:dyDescent="0.25">
      <c r="A7" s="121" t="s">
        <v>209</v>
      </c>
      <c r="D7" s="125" t="s">
        <v>387</v>
      </c>
    </row>
    <row r="8" spans="1:4" x14ac:dyDescent="0.25">
      <c r="A8" s="121" t="s">
        <v>210</v>
      </c>
      <c r="D8" s="126"/>
    </row>
    <row r="11" spans="1:4" x14ac:dyDescent="0.25">
      <c r="A11" s="127" t="s">
        <v>45</v>
      </c>
      <c r="B11" s="127" t="s">
        <v>115</v>
      </c>
      <c r="C11" s="127" t="s">
        <v>104</v>
      </c>
      <c r="D11" s="127" t="s">
        <v>105</v>
      </c>
    </row>
    <row r="12" spans="1:4" x14ac:dyDescent="0.25">
      <c r="A12" s="128" t="s">
        <v>2</v>
      </c>
      <c r="B12" s="128"/>
      <c r="C12" s="128"/>
      <c r="D12" s="128"/>
    </row>
    <row r="13" spans="1:4" x14ac:dyDescent="0.25">
      <c r="A13" s="129" t="s">
        <v>211</v>
      </c>
      <c r="B13" s="80">
        <f>SUM(rach_!C16)</f>
        <v>0</v>
      </c>
      <c r="C13" s="80">
        <f>SUM(rach_!E16)</f>
        <v>0</v>
      </c>
      <c r="D13" s="80">
        <f>SUM(rach_!G16)</f>
        <v>0</v>
      </c>
    </row>
    <row r="14" spans="1:4" x14ac:dyDescent="0.25">
      <c r="A14" s="129" t="s">
        <v>212</v>
      </c>
      <c r="B14" s="80">
        <f>SUM(rach_!C38)</f>
        <v>0</v>
      </c>
      <c r="C14" s="80">
        <f>SUM(rach_!E38)</f>
        <v>0</v>
      </c>
      <c r="D14" s="80">
        <f>SUM(rach_!G38)</f>
        <v>0</v>
      </c>
    </row>
    <row r="15" spans="1:4" x14ac:dyDescent="0.25">
      <c r="A15" s="129" t="s">
        <v>213</v>
      </c>
      <c r="B15" s="80">
        <f>SUM(rach_!C39)</f>
        <v>0</v>
      </c>
      <c r="C15" s="80">
        <f>SUM(rach_!E39)</f>
        <v>0</v>
      </c>
      <c r="D15" s="80">
        <f>SUM(rach_!G39)</f>
        <v>0</v>
      </c>
    </row>
    <row r="16" spans="1:4" x14ac:dyDescent="0.25">
      <c r="A16" s="130" t="s">
        <v>214</v>
      </c>
      <c r="B16" s="69">
        <f>IF($D$7="dochodowy",IF(B15&gt;3091,IF(B15&lt;85528,(B15*18%)-556.02,IF(B15&gt;=85528,((B15- 85528)*32%)+14839.02,)),0),B13*$D$8)</f>
        <v>0</v>
      </c>
      <c r="C16" s="69">
        <f>IF($D$7="dochodowy",IF(C15&gt;3089,IF(C15&lt;=44490,C15*19%,IF(C15&lt;=85528,(C15-44490)*30%+7866.25,IF(C15&gt;85528,(C15-85528)*40%+2177.65))),0),C13*$D$8)</f>
        <v>0</v>
      </c>
      <c r="D16" s="69">
        <f>IF($D$7="dochodowy",IF(D15&gt;3089,IF(D15&lt;=44490,D15*19%,IF(D15&lt;=85528,(D15-44490)*30%+7866.25,IF(D15&gt;85528,(D15-85528)*40%+2177.65))),0),D13*$D$8)</f>
        <v>0</v>
      </c>
    </row>
    <row r="22" spans="1:4" ht="20.25" x14ac:dyDescent="0.3">
      <c r="A22" s="131" t="s">
        <v>215</v>
      </c>
      <c r="B22" s="55"/>
      <c r="C22" s="55"/>
      <c r="D22" s="55"/>
    </row>
    <row r="23" spans="1:4" ht="20.25" x14ac:dyDescent="0.3">
      <c r="A23" s="131" t="s">
        <v>216</v>
      </c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132" t="s">
        <v>44</v>
      </c>
      <c r="B25" s="55"/>
      <c r="C25" s="55"/>
      <c r="D25" s="55"/>
    </row>
    <row r="26" spans="1:4" x14ac:dyDescent="0.25">
      <c r="A26" s="60">
        <f>nakł_!$A$5</f>
        <v>0</v>
      </c>
      <c r="B26" s="55"/>
      <c r="C26" s="55"/>
      <c r="D26" s="25"/>
    </row>
    <row r="27" spans="1:4" x14ac:dyDescent="0.25">
      <c r="A27" s="55"/>
      <c r="B27" s="55"/>
      <c r="C27" s="55"/>
      <c r="D27" s="55"/>
    </row>
    <row r="28" spans="1:4" x14ac:dyDescent="0.25">
      <c r="A28" s="134"/>
      <c r="B28" s="135" t="s">
        <v>217</v>
      </c>
      <c r="C28" s="135" t="s">
        <v>218</v>
      </c>
      <c r="D28" s="235" t="s">
        <v>219</v>
      </c>
    </row>
    <row r="29" spans="1:4" x14ac:dyDescent="0.25">
      <c r="A29" s="136" t="s">
        <v>45</v>
      </c>
      <c r="B29" s="136" t="s">
        <v>220</v>
      </c>
      <c r="C29" s="136" t="s">
        <v>221</v>
      </c>
      <c r="D29" s="137"/>
    </row>
    <row r="30" spans="1:4" x14ac:dyDescent="0.25">
      <c r="A30" s="138"/>
      <c r="B30" s="136" t="s">
        <v>222</v>
      </c>
      <c r="C30" s="136" t="s">
        <v>223</v>
      </c>
      <c r="D30" s="135" t="s">
        <v>224</v>
      </c>
    </row>
    <row r="31" spans="1:4" x14ac:dyDescent="0.25">
      <c r="A31" s="139"/>
      <c r="B31" s="139"/>
      <c r="C31" s="139"/>
      <c r="D31" s="139"/>
    </row>
    <row r="32" spans="1:4" x14ac:dyDescent="0.25">
      <c r="A32" s="140" t="s">
        <v>225</v>
      </c>
      <c r="B32" s="108">
        <f>SUM(bil_!C15)</f>
        <v>0</v>
      </c>
      <c r="C32" s="141">
        <v>1.4999999999999999E-2</v>
      </c>
      <c r="D32" s="85">
        <f>SUM(B32*C32)</f>
        <v>0</v>
      </c>
    </row>
    <row r="33" spans="1:4" x14ac:dyDescent="0.25">
      <c r="A33" s="140" t="s">
        <v>226</v>
      </c>
      <c r="B33" s="108">
        <f>SUM(bil_!C16)</f>
        <v>0</v>
      </c>
      <c r="C33" s="141">
        <v>0.14000000000000001</v>
      </c>
      <c r="D33" s="85">
        <f>SUM(B33*C33)</f>
        <v>0</v>
      </c>
    </row>
    <row r="34" spans="1:4" x14ac:dyDescent="0.25">
      <c r="A34" s="140" t="s">
        <v>227</v>
      </c>
      <c r="B34" s="108">
        <f>SUM(bil_!C17)</f>
        <v>0</v>
      </c>
      <c r="C34" s="141">
        <v>0.2</v>
      </c>
      <c r="D34" s="85">
        <f>SUM(B34*C34)</f>
        <v>0</v>
      </c>
    </row>
    <row r="35" spans="1:4" x14ac:dyDescent="0.25">
      <c r="A35" s="55"/>
      <c r="B35" s="55"/>
      <c r="C35" s="142" t="s">
        <v>228</v>
      </c>
      <c r="D35" s="69">
        <f>SUM(D32:D34)</f>
        <v>0</v>
      </c>
    </row>
  </sheetData>
  <phoneticPr fontId="8" type="noConversion"/>
  <printOptions horizontalCentered="1"/>
  <pageMargins left="0.48" right="0.78749999999999998" top="0.78749999999999998" bottom="0.78749999999999998" header="0.36" footer="0.51180555555555551"/>
  <pageSetup paperSize="9" scale="66" firstPageNumber="0" orientation="portrait" horizontalDpi="300" verticalDpi="300" r:id="rId1"/>
  <headerFooter alignWithMargins="0">
    <oddHeader xml:space="preserve">&amp;L&amp;G&amp;R     &amp;10  ul. Mieszka I 13, 68-200 Żary
  tel. +48 /68/ 479 16 00 
fax.: +48 /68/ 479 16 04 
   http://www.fundacja.zary.pl
    e-mail: fp@fundacja.zary.pl
  NIP: 928-10-02-224 &amp;12
</oddHeader>
    <oddFooter>&amp;C&amp;G
&amp;10„Projekt współfinansowany przez Unię Europejską ze środków Europejskiego Funduszu Rozwoju Regionalnego w ramach Lubuskiego Regionalnego Programu Operacyjnego na lata 2007 – 2013”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H127"/>
  <sheetViews>
    <sheetView showGridLines="0" zoomScale="86" zoomScaleNormal="86" workbookViewId="0">
      <selection activeCell="F1" sqref="F1:G65536"/>
    </sheetView>
  </sheetViews>
  <sheetFormatPr defaultRowHeight="15.75" x14ac:dyDescent="0.25"/>
  <cols>
    <col min="1" max="1" width="50.625" style="3" customWidth="1"/>
    <col min="2" max="5" width="10.625" style="3" customWidth="1"/>
    <col min="6" max="6" width="15.625" style="3" customWidth="1"/>
    <col min="7" max="7" width="35.625" style="3" customWidth="1"/>
    <col min="8" max="8" width="55.625" style="3" customWidth="1"/>
    <col min="9" max="16384" width="9" style="3"/>
  </cols>
  <sheetData>
    <row r="1" spans="1:8" ht="20.25" x14ac:dyDescent="0.3">
      <c r="A1" s="2" t="s">
        <v>229</v>
      </c>
      <c r="B1" s="2"/>
    </row>
    <row r="3" spans="1:8" x14ac:dyDescent="0.25">
      <c r="A3" s="143" t="s">
        <v>386</v>
      </c>
      <c r="B3" s="143"/>
    </row>
    <row r="4" spans="1:8" x14ac:dyDescent="0.25">
      <c r="A4" s="60"/>
      <c r="B4" s="60"/>
    </row>
    <row r="6" spans="1:8" x14ac:dyDescent="0.25">
      <c r="A6" s="144" t="s">
        <v>45</v>
      </c>
      <c r="B6" s="144" t="s">
        <v>230</v>
      </c>
      <c r="C6" s="144" t="s">
        <v>115</v>
      </c>
      <c r="D6" s="144" t="s">
        <v>104</v>
      </c>
      <c r="E6" s="144" t="s">
        <v>105</v>
      </c>
      <c r="F6" s="144" t="s">
        <v>217</v>
      </c>
      <c r="G6" s="144" t="s">
        <v>231</v>
      </c>
      <c r="H6" s="144" t="s">
        <v>232</v>
      </c>
    </row>
    <row r="7" spans="1:8" x14ac:dyDescent="0.25">
      <c r="A7" s="145"/>
      <c r="B7" s="146" t="s">
        <v>165</v>
      </c>
      <c r="C7" s="145"/>
      <c r="D7" s="145"/>
      <c r="E7" s="145"/>
      <c r="F7" s="146" t="s">
        <v>233</v>
      </c>
      <c r="G7" s="147"/>
      <c r="H7" s="147"/>
    </row>
    <row r="8" spans="1:8" x14ac:dyDescent="0.25">
      <c r="A8" s="148"/>
      <c r="B8" s="149"/>
      <c r="C8" s="149"/>
      <c r="D8" s="149"/>
      <c r="E8" s="149"/>
      <c r="F8" s="149"/>
      <c r="G8" s="150"/>
      <c r="H8" s="151"/>
    </row>
    <row r="9" spans="1:8" x14ac:dyDescent="0.25">
      <c r="A9" s="148" t="s">
        <v>234</v>
      </c>
      <c r="B9" s="150"/>
      <c r="C9" s="152"/>
      <c r="D9" s="150"/>
      <c r="E9" s="150"/>
      <c r="F9" s="150"/>
      <c r="G9" s="150"/>
      <c r="H9" s="151"/>
    </row>
    <row r="10" spans="1:8" x14ac:dyDescent="0.25">
      <c r="A10" s="153" t="s">
        <v>235</v>
      </c>
      <c r="B10" s="154" t="e">
        <f>SUM(bil_!C22/(bil_!C43+bil_!C39+(bil_!B36-bil_!C36)))</f>
        <v>#DIV/0!</v>
      </c>
      <c r="C10" s="154" t="e">
        <f>SUM(bil_!D22/(bil_!D43+bil_!D39+(bil_!C36-bil_!D36)))</f>
        <v>#DIV/0!</v>
      </c>
      <c r="D10" s="154" t="e">
        <f>SUM(bil_!E22/(bil_!E43+bil_!E39+(bil_!D36-bil_!E36)))</f>
        <v>#DIV/0!</v>
      </c>
      <c r="E10" s="154" t="e">
        <f>SUM(bil_!F22/(bil_!F43+bil_!F39+(bil_!E36-bil_!F36)))</f>
        <v>#DIV/0!</v>
      </c>
      <c r="F10" s="155" t="s">
        <v>236</v>
      </c>
      <c r="G10" s="156" t="s">
        <v>237</v>
      </c>
      <c r="H10" s="157" t="s">
        <v>238</v>
      </c>
    </row>
    <row r="11" spans="1:8" x14ac:dyDescent="0.25">
      <c r="A11" s="153" t="s">
        <v>239</v>
      </c>
      <c r="B11" s="154" t="e">
        <f>SUM((bil_!C27+bil_!C28+bil_!C29)/(bil_!C43+bil_!C39+(bil_!B36-bil_!C36)))</f>
        <v>#DIV/0!</v>
      </c>
      <c r="C11" s="154" t="e">
        <f>SUM((bil_!D27+bil_!D28+bil_!D29)/(bil_!D43+bil_!D39+(bil_!C36-bil_!D36)))</f>
        <v>#DIV/0!</v>
      </c>
      <c r="D11" s="154" t="e">
        <f>SUM((bil_!E27+bil_!E28+bil_!E29)/(bil_!E43+bil_!E39+(bil_!D36-bil_!E36)))</f>
        <v>#DIV/0!</v>
      </c>
      <c r="E11" s="154" t="e">
        <f>SUM((bil_!F27+bil_!F28+bil_!F29)/(bil_!F43+bil_!F39+(bil_!E36-bil_!F36)))</f>
        <v>#DIV/0!</v>
      </c>
      <c r="F11" s="155" t="s">
        <v>240</v>
      </c>
      <c r="G11" s="156" t="s">
        <v>241</v>
      </c>
      <c r="H11" s="157" t="s">
        <v>242</v>
      </c>
    </row>
    <row r="12" spans="1:8" x14ac:dyDescent="0.25">
      <c r="A12" s="153" t="s">
        <v>243</v>
      </c>
      <c r="B12" s="154" t="e">
        <f>SUM(bil_!C28/(bil_!C43+bil_!C39+(bil_!B36-bil_!C36)))</f>
        <v>#DIV/0!</v>
      </c>
      <c r="C12" s="154" t="e">
        <f>SUM(bil_!D28/(bil_!D43+bil_!D39+(bil_!C36-bil_!D36)))</f>
        <v>#DIV/0!</v>
      </c>
      <c r="D12" s="154" t="e">
        <f>SUM(bil_!E28/(bil_!E43+bil_!E39+(bil_!D36-bil_!E36)))</f>
        <v>#DIV/0!</v>
      </c>
      <c r="E12" s="154" t="e">
        <f>SUM(bil_!F28/(bil_!F43+bil_!F39+(bil_!E36-bil_!F36)))</f>
        <v>#DIV/0!</v>
      </c>
      <c r="F12" s="155"/>
      <c r="G12" s="156" t="s">
        <v>244</v>
      </c>
      <c r="H12" s="157" t="s">
        <v>245</v>
      </c>
    </row>
    <row r="13" spans="1:8" x14ac:dyDescent="0.25">
      <c r="A13" s="153" t="s">
        <v>246</v>
      </c>
      <c r="B13" s="154"/>
      <c r="C13" s="154"/>
      <c r="D13" s="154"/>
      <c r="E13" s="154"/>
      <c r="F13" s="155" t="s">
        <v>247</v>
      </c>
      <c r="G13" s="156" t="s">
        <v>248</v>
      </c>
      <c r="H13" s="157" t="s">
        <v>249</v>
      </c>
    </row>
    <row r="14" spans="1:8" x14ac:dyDescent="0.25">
      <c r="A14" s="158"/>
      <c r="B14" s="150"/>
      <c r="C14" s="159"/>
      <c r="D14" s="159"/>
      <c r="E14" s="159"/>
      <c r="F14" s="159"/>
      <c r="G14" s="150"/>
      <c r="H14" s="151"/>
    </row>
    <row r="15" spans="1:8" x14ac:dyDescent="0.25">
      <c r="A15" s="148" t="s">
        <v>250</v>
      </c>
      <c r="B15" s="149"/>
      <c r="C15" s="150"/>
      <c r="D15" s="150"/>
      <c r="E15" s="150"/>
      <c r="F15" s="150"/>
      <c r="G15" s="150"/>
      <c r="H15" s="151"/>
    </row>
    <row r="16" spans="1:8" x14ac:dyDescent="0.25">
      <c r="A16" s="153" t="s">
        <v>251</v>
      </c>
      <c r="B16" s="160" t="e">
        <f>SUM((bil_!C34+bil_!C48+bil_!C49)/bil_!C13)</f>
        <v>#DIV/0!</v>
      </c>
      <c r="C16" s="160" t="e">
        <f>SUM((bil_!D34+bil_!D48+bil_!D49)/bil_!D13)</f>
        <v>#DIV/0!</v>
      </c>
      <c r="D16" s="160" t="e">
        <f>SUM((bil_!E34+bil_!E48+bil_!E49)/bil_!E13)</f>
        <v>#DIV/0!</v>
      </c>
      <c r="E16" s="160" t="e">
        <f>SUM((bil_!F34+bil_!F48+bil_!F49)/bil_!F13)</f>
        <v>#DIV/0!</v>
      </c>
      <c r="F16" s="161"/>
      <c r="G16" s="156" t="s">
        <v>252</v>
      </c>
      <c r="H16" s="157" t="s">
        <v>253</v>
      </c>
    </row>
    <row r="17" spans="1:8" x14ac:dyDescent="0.25">
      <c r="A17" s="153" t="s">
        <v>254</v>
      </c>
      <c r="B17" s="160" t="e">
        <f>SUM((bil_!C34+bil_!C48+bil_!C49+bil_!C36)/bil_!C13)</f>
        <v>#DIV/0!</v>
      </c>
      <c r="C17" s="160" t="e">
        <f>SUM((bil_!D34+bil_!D48+bil_!D49+bil_!D36)/bil_!D13)</f>
        <v>#DIV/0!</v>
      </c>
      <c r="D17" s="160" t="e">
        <f>SUM((bil_!E34+bil_!E48+bil_!E49+bil_!E36)/bil_!E13)</f>
        <v>#DIV/0!</v>
      </c>
      <c r="E17" s="160" t="e">
        <f>SUM((bil_!F34+bil_!F48+bil_!F49+bil_!F36)/bil_!F13)</f>
        <v>#DIV/0!</v>
      </c>
      <c r="F17" s="161"/>
      <c r="G17" s="156" t="s">
        <v>255</v>
      </c>
      <c r="H17" s="157" t="s">
        <v>256</v>
      </c>
    </row>
    <row r="18" spans="1:8" x14ac:dyDescent="0.25">
      <c r="A18" s="153" t="s">
        <v>257</v>
      </c>
      <c r="B18" s="160" t="e">
        <f>SUM((bil_!C35+bil_!C43)/bil_!C31)</f>
        <v>#DIV/0!</v>
      </c>
      <c r="C18" s="160" t="e">
        <f>SUM((bil_!D35+bil_!D43)/bil_!D31)</f>
        <v>#DIV/0!</v>
      </c>
      <c r="D18" s="160" t="e">
        <f>SUM((bil_!E35+bil_!E43)/bil_!E31)</f>
        <v>#DIV/0!</v>
      </c>
      <c r="E18" s="160" t="e">
        <f>SUM((bil_!F35+bil_!F43)/bil_!F31)</f>
        <v>#DIV/0!</v>
      </c>
      <c r="F18" s="161" t="s">
        <v>258</v>
      </c>
      <c r="G18" s="156" t="s">
        <v>259</v>
      </c>
      <c r="H18" s="157" t="s">
        <v>260</v>
      </c>
    </row>
    <row r="19" spans="1:8" x14ac:dyDescent="0.25">
      <c r="A19" s="153" t="s">
        <v>261</v>
      </c>
      <c r="B19" s="160" t="e">
        <f>SUM((bil_!C34+bil_!C48+bil_!C49)/bil_!C31)</f>
        <v>#DIV/0!</v>
      </c>
      <c r="C19" s="160" t="e">
        <f>SUM((bil_!D34+bil_!D48+bil_!D49)/bil_!D31)</f>
        <v>#DIV/0!</v>
      </c>
      <c r="D19" s="160" t="e">
        <f>SUM((bil_!E34+bil_!E48+bil_!E49)/bil_!E31)</f>
        <v>#DIV/0!</v>
      </c>
      <c r="E19" s="160" t="e">
        <f>SUM((bil_!F34+bil_!F48+bil_!F49)/bil_!F31)</f>
        <v>#DIV/0!</v>
      </c>
      <c r="F19" s="161"/>
      <c r="G19" s="156" t="s">
        <v>262</v>
      </c>
      <c r="H19" s="157" t="s">
        <v>263</v>
      </c>
    </row>
    <row r="20" spans="1:8" x14ac:dyDescent="0.25">
      <c r="A20" s="153" t="s">
        <v>264</v>
      </c>
      <c r="B20" s="154" t="e">
        <f>SUM(bil_!C31/(bil_!C34+bil_!C48+bil_!C49))</f>
        <v>#DIV/0!</v>
      </c>
      <c r="C20" s="154" t="e">
        <f>SUM(bil_!D31/(bil_!D34+bil_!D48+bil_!D49))</f>
        <v>#DIV/0!</v>
      </c>
      <c r="D20" s="154" t="e">
        <f>SUM(bil_!E31/(bil_!E34+bil_!E48+bil_!E49))</f>
        <v>#DIV/0!</v>
      </c>
      <c r="E20" s="154" t="e">
        <f>SUM(bil_!F31/(bil_!F34+bil_!F48+bil_!F49))</f>
        <v>#DIV/0!</v>
      </c>
      <c r="F20" s="162"/>
      <c r="G20" s="156" t="s">
        <v>265</v>
      </c>
      <c r="H20" s="157" t="s">
        <v>266</v>
      </c>
    </row>
    <row r="21" spans="1:8" x14ac:dyDescent="0.25">
      <c r="A21" s="153" t="s">
        <v>267</v>
      </c>
      <c r="B21" s="160" t="e">
        <f>SUM(bil_!C35/bil_!C31)</f>
        <v>#DIV/0!</v>
      </c>
      <c r="C21" s="160" t="e">
        <f>SUM(bil_!D35/bil_!D31)</f>
        <v>#DIV/0!</v>
      </c>
      <c r="D21" s="160" t="e">
        <f>SUM(bil_!E35/bil_!E31)</f>
        <v>#DIV/0!</v>
      </c>
      <c r="E21" s="160" t="e">
        <f>SUM(bil_!F35/bil_!F31)</f>
        <v>#DIV/0!</v>
      </c>
      <c r="F21" s="161"/>
      <c r="G21" s="156" t="s">
        <v>268</v>
      </c>
      <c r="H21" s="157" t="s">
        <v>269</v>
      </c>
    </row>
    <row r="22" spans="1:8" x14ac:dyDescent="0.25">
      <c r="A22" s="153" t="s">
        <v>270</v>
      </c>
      <c r="B22" s="154" t="e">
        <f>SUM((bil_!C35+bil_!C43)/(bil_!C34+bil_!C48+bil_!C49))</f>
        <v>#DIV/0!</v>
      </c>
      <c r="C22" s="154" t="e">
        <f>SUM((bil_!D35+bil_!D43)/(bil_!D34+bil_!D48+bil_!D49))</f>
        <v>#DIV/0!</v>
      </c>
      <c r="D22" s="154" t="e">
        <f>SUM((bil_!E35+bil_!E43)/(bil_!E34+bil_!E48+bil_!E49))</f>
        <v>#DIV/0!</v>
      </c>
      <c r="E22" s="154" t="e">
        <f>SUM((bil_!F35+bil_!F43)/(bil_!F34+bil_!F48+bil_!F49))</f>
        <v>#DIV/0!</v>
      </c>
      <c r="F22" s="162" t="s">
        <v>271</v>
      </c>
      <c r="G22" s="156" t="s">
        <v>272</v>
      </c>
      <c r="H22" s="157" t="s">
        <v>273</v>
      </c>
    </row>
    <row r="23" spans="1:8" x14ac:dyDescent="0.25">
      <c r="A23" s="153" t="s">
        <v>274</v>
      </c>
      <c r="B23" s="154" t="e">
        <f>SUM(bil_!C36/(bil_!C34+bil_!C48+bil_!C49))</f>
        <v>#DIV/0!</v>
      </c>
      <c r="C23" s="154" t="e">
        <f>SUM(bil_!D36/(bil_!D34+bil_!D48+bil_!D49))</f>
        <v>#DIV/0!</v>
      </c>
      <c r="D23" s="154" t="e">
        <f>SUM(bil_!E36/(bil_!E34+bil_!E48+bil_!E49))</f>
        <v>#DIV/0!</v>
      </c>
      <c r="E23" s="154" t="e">
        <f>SUM(bil_!F36/(bil_!F34+bil_!F48+bil_!F49))</f>
        <v>#DIV/0!</v>
      </c>
      <c r="F23" s="162" t="s">
        <v>275</v>
      </c>
      <c r="G23" s="156" t="s">
        <v>276</v>
      </c>
      <c r="H23" s="157" t="s">
        <v>277</v>
      </c>
    </row>
    <row r="24" spans="1:8" x14ac:dyDescent="0.25">
      <c r="A24" s="163"/>
      <c r="B24" s="152"/>
      <c r="C24" s="152"/>
      <c r="D24" s="152"/>
      <c r="E24" s="152"/>
      <c r="F24" s="152"/>
      <c r="G24" s="152"/>
      <c r="H24" s="164"/>
    </row>
    <row r="25" spans="1:8" x14ac:dyDescent="0.25">
      <c r="A25" s="148" t="s">
        <v>278</v>
      </c>
      <c r="B25" s="149"/>
      <c r="C25" s="159"/>
      <c r="D25" s="159"/>
      <c r="E25" s="159"/>
      <c r="F25" s="159"/>
      <c r="G25" s="150"/>
      <c r="H25" s="151"/>
    </row>
    <row r="26" spans="1:8" x14ac:dyDescent="0.25">
      <c r="A26" s="153" t="s">
        <v>279</v>
      </c>
      <c r="B26" s="154"/>
      <c r="C26" s="154" t="e">
        <f>SUM((rach_!C39+rach_!C32+rach_!C33)/(rach_!C32+rach_!C33))</f>
        <v>#DIV/0!</v>
      </c>
      <c r="D26" s="154" t="e">
        <f>SUM((rach_!E39+rach_!E32+rach_!E33)/(rach_!E32+rach_!E33))</f>
        <v>#DIV/0!</v>
      </c>
      <c r="E26" s="154" t="e">
        <f>SUM((rach_!G39+rach_!G32+rach_!G33)/(rach_!G32+rach_!G33))</f>
        <v>#DIV/0!</v>
      </c>
      <c r="F26" s="162" t="s">
        <v>240</v>
      </c>
      <c r="G26" s="156" t="s">
        <v>280</v>
      </c>
      <c r="H26" s="157" t="s">
        <v>281</v>
      </c>
    </row>
    <row r="27" spans="1:8" x14ac:dyDescent="0.25">
      <c r="A27" s="153" t="s">
        <v>282</v>
      </c>
      <c r="B27" s="154"/>
      <c r="C27" s="154" t="e">
        <f>SUM((rach_!C39+rach_!C32+rach_!C33)/(rach_!C44+rach_!C45+rach_!C46+rach_!C32+rach_!C33))</f>
        <v>#DIV/0!</v>
      </c>
      <c r="D27" s="154" t="e">
        <f>SUM((rach_!E39+rach_!E32+rach_!E33)/(rach_!E44+rach_!E45+rach_!E46+rach_!E32+rach_!E33))</f>
        <v>#DIV/0!</v>
      </c>
      <c r="E27" s="154" t="e">
        <f>SUM((rach_!G39+rach_!G32+rach_!G33)/(rach_!G44+rach_!G45+rach_!G46+rach_!G32+rach_!G33))</f>
        <v>#DIV/0!</v>
      </c>
      <c r="F27" s="162" t="s">
        <v>283</v>
      </c>
      <c r="G27" s="156" t="s">
        <v>284</v>
      </c>
      <c r="H27" s="157" t="s">
        <v>285</v>
      </c>
    </row>
    <row r="28" spans="1:8" x14ac:dyDescent="0.25">
      <c r="A28" s="153" t="s">
        <v>286</v>
      </c>
      <c r="B28" s="154"/>
      <c r="C28" s="154" t="e">
        <f>SUM(rach_!C41/(rach_!C44+rach_!C45+rach_!C46+rach_!C32+rach_!C33))</f>
        <v>#DIV/0!</v>
      </c>
      <c r="D28" s="154" t="e">
        <f>SUM(rach_!E41/(rach_!E44+rach_!E45+rach_!E46+rach_!E32+rach_!E33))</f>
        <v>#DIV/0!</v>
      </c>
      <c r="E28" s="154" t="e">
        <f>SUM(rach_!G41/(rach_!G44+rach_!G45+rach_!G46+rach_!G32+rach_!G33))</f>
        <v>#DIV/0!</v>
      </c>
      <c r="F28" s="162" t="s">
        <v>240</v>
      </c>
      <c r="G28" s="156" t="s">
        <v>287</v>
      </c>
      <c r="H28" s="157" t="s">
        <v>288</v>
      </c>
    </row>
    <row r="29" spans="1:8" x14ac:dyDescent="0.25">
      <c r="A29" s="153" t="s">
        <v>289</v>
      </c>
      <c r="B29" s="154"/>
      <c r="C29" s="154" t="e">
        <f>SUM((rach_!C41+rach_!C34)/(rach_!C44+rach_!C45+rach_!C46+rach_!C32+rach_!C33))</f>
        <v>#DIV/0!</v>
      </c>
      <c r="D29" s="154" t="e">
        <f>SUM((rach_!E41+rach_!E34)/(rach_!E44+rach_!E45+rach_!E46+rach_!E32+rach_!E33))</f>
        <v>#DIV/0!</v>
      </c>
      <c r="E29" s="154" t="e">
        <f>SUM((rach_!G41+rach_!G34)/(rach_!G44+rach_!G45+rach_!G46+rach_!G32+rach_!G33))</f>
        <v>#DIV/0!</v>
      </c>
      <c r="F29" s="165">
        <v>1.5</v>
      </c>
      <c r="G29" s="156" t="s">
        <v>290</v>
      </c>
      <c r="H29" s="157" t="s">
        <v>291</v>
      </c>
    </row>
    <row r="30" spans="1:8" x14ac:dyDescent="0.25">
      <c r="A30" s="166" t="s">
        <v>292</v>
      </c>
      <c r="B30" s="167"/>
      <c r="C30" s="167" t="e">
        <f>SUM((rach_!C41+rach_!C32+rach_!C33+rach_!C34)/(rach_!C44+rach_!C46+rach_!C32+rach_!C33))</f>
        <v>#DIV/0!</v>
      </c>
      <c r="D30" s="167" t="e">
        <f>SUM((rach_!E41+rach_!E32+rach_!E33+rach_!E34)/(rach_!E44+rach_!E46+rach_!E32+rach_!E33))</f>
        <v>#DIV/0!</v>
      </c>
      <c r="E30" s="167" t="e">
        <f>SUM((rach_!G41+rach_!G32+rach_!G33+rach_!G34)/(rach_!G44+rach_!G46+rach_!G32+rach_!G33))</f>
        <v>#DIV/0!</v>
      </c>
      <c r="F30" s="168" t="s">
        <v>293</v>
      </c>
      <c r="G30" s="169" t="s">
        <v>294</v>
      </c>
      <c r="H30" s="170" t="s">
        <v>295</v>
      </c>
    </row>
    <row r="31" spans="1:8" x14ac:dyDescent="0.25">
      <c r="A31" s="147" t="s">
        <v>296</v>
      </c>
      <c r="B31" s="147"/>
      <c r="C31" s="171"/>
      <c r="D31" s="171"/>
      <c r="E31" s="171"/>
      <c r="F31" s="172"/>
      <c r="G31" s="173"/>
      <c r="H31" s="174"/>
    </row>
    <row r="32" spans="1:8" x14ac:dyDescent="0.25">
      <c r="A32" s="158"/>
      <c r="B32" s="150"/>
      <c r="C32" s="159"/>
      <c r="D32" s="159"/>
      <c r="E32" s="159"/>
      <c r="F32" s="159"/>
      <c r="G32" s="150"/>
      <c r="H32" s="151"/>
    </row>
    <row r="33" spans="1:8" x14ac:dyDescent="0.25">
      <c r="A33" s="148" t="s">
        <v>297</v>
      </c>
      <c r="B33" s="149"/>
      <c r="C33" s="159"/>
      <c r="D33" s="159"/>
      <c r="E33" s="159"/>
      <c r="F33" s="159"/>
      <c r="G33" s="150"/>
      <c r="H33" s="151"/>
    </row>
    <row r="34" spans="1:8" x14ac:dyDescent="0.25">
      <c r="A34" s="153" t="s">
        <v>298</v>
      </c>
      <c r="B34" s="160"/>
      <c r="C34" s="160" t="e">
        <f>SUM(rach_!C39/rach_!C16)</f>
        <v>#DIV/0!</v>
      </c>
      <c r="D34" s="160" t="e">
        <f>SUM(rach_!E39/rach_!E16)</f>
        <v>#DIV/0!</v>
      </c>
      <c r="E34" s="160" t="e">
        <f>SUM(rach_!G39/rach_!G16)</f>
        <v>#DIV/0!</v>
      </c>
      <c r="F34" s="161"/>
      <c r="G34" s="156" t="s">
        <v>299</v>
      </c>
      <c r="H34" s="157" t="s">
        <v>300</v>
      </c>
    </row>
    <row r="35" spans="1:8" x14ac:dyDescent="0.25">
      <c r="A35" s="153" t="s">
        <v>301</v>
      </c>
      <c r="B35" s="160"/>
      <c r="C35" s="160" t="e">
        <f>SUM((rach_!C39+rach_!C32+rach_!C33)/rach_!C16)</f>
        <v>#DIV/0!</v>
      </c>
      <c r="D35" s="160" t="e">
        <f>SUM((rach_!E39+rach_!E32+rach_!E33)/rach_!E16)</f>
        <v>#DIV/0!</v>
      </c>
      <c r="E35" s="160" t="e">
        <f>SUM((rach_!G39+rach_!G32+rach_!G33)/rach_!G16)</f>
        <v>#DIV/0!</v>
      </c>
      <c r="F35" s="161"/>
      <c r="G35" s="156" t="s">
        <v>302</v>
      </c>
      <c r="H35" s="157" t="s">
        <v>303</v>
      </c>
    </row>
    <row r="36" spans="1:8" x14ac:dyDescent="0.25">
      <c r="A36" s="153" t="s">
        <v>304</v>
      </c>
      <c r="B36" s="160"/>
      <c r="C36" s="160" t="e">
        <f>SUM(rach_!C41/rach_!C16)</f>
        <v>#DIV/0!</v>
      </c>
      <c r="D36" s="160" t="e">
        <f>SUM(rach_!E41/rach_!E16)</f>
        <v>#DIV/0!</v>
      </c>
      <c r="E36" s="160" t="e">
        <f>SUM(rach_!G41/rach_!G16)</f>
        <v>#DIV/0!</v>
      </c>
      <c r="F36" s="161"/>
      <c r="G36" s="156" t="s">
        <v>305</v>
      </c>
      <c r="H36" s="157" t="s">
        <v>306</v>
      </c>
    </row>
    <row r="37" spans="1:8" x14ac:dyDescent="0.25">
      <c r="A37" s="153" t="s">
        <v>307</v>
      </c>
      <c r="B37" s="160"/>
      <c r="C37" s="160" t="e">
        <f>SUM((rach_!C41+rach_!C32+rach_!C33)/rach_!C16)</f>
        <v>#DIV/0!</v>
      </c>
      <c r="D37" s="160" t="e">
        <f>SUM((rach_!E41+rach_!E32+rach_!E33)/rach_!E16)</f>
        <v>#DIV/0!</v>
      </c>
      <c r="E37" s="160" t="e">
        <f>SUM((rach_!G41+rach_!G32+rach_!G33)/rach_!G16)</f>
        <v>#DIV/0!</v>
      </c>
      <c r="F37" s="161"/>
      <c r="G37" s="156" t="s">
        <v>308</v>
      </c>
      <c r="H37" s="157" t="s">
        <v>309</v>
      </c>
    </row>
    <row r="38" spans="1:8" x14ac:dyDescent="0.25">
      <c r="A38" s="153" t="s">
        <v>310</v>
      </c>
      <c r="B38" s="160"/>
      <c r="C38" s="160" t="e">
        <f>SUM(rach_!C41/bil_!D31)</f>
        <v>#DIV/0!</v>
      </c>
      <c r="D38" s="160" t="e">
        <f>SUM(rach_!E41/bil_!E31)</f>
        <v>#DIV/0!</v>
      </c>
      <c r="E38" s="160" t="e">
        <f>SUM(rach_!G41/bil_!F31)</f>
        <v>#DIV/0!</v>
      </c>
      <c r="F38" s="161"/>
      <c r="G38" s="156" t="s">
        <v>311</v>
      </c>
      <c r="H38" s="157" t="s">
        <v>312</v>
      </c>
    </row>
    <row r="39" spans="1:8" x14ac:dyDescent="0.25">
      <c r="A39" s="153" t="s">
        <v>313</v>
      </c>
      <c r="B39" s="160"/>
      <c r="C39" s="160" t="e">
        <f>SUM(rach_!C41/(bil_!D34+bil_!D48+bil_!D49))</f>
        <v>#DIV/0!</v>
      </c>
      <c r="D39" s="160" t="e">
        <f>SUM(rach_!E41/(bil_!E34+bil_!E48+bil_!E49))</f>
        <v>#DIV/0!</v>
      </c>
      <c r="E39" s="160" t="e">
        <f>SUM(rach_!G41/(bil_!F34+bil_!F48+bil_!F49))</f>
        <v>#DIV/0!</v>
      </c>
      <c r="F39" s="161"/>
      <c r="G39" s="156" t="s">
        <v>314</v>
      </c>
      <c r="H39" s="157" t="s">
        <v>315</v>
      </c>
    </row>
    <row r="40" spans="1:8" x14ac:dyDescent="0.25">
      <c r="A40" s="175" t="s">
        <v>316</v>
      </c>
      <c r="B40" s="160"/>
      <c r="C40" s="160" t="e">
        <f>SUM((rach_!C39+rach_!C32+rach_!C33)/bil_!D31)</f>
        <v>#DIV/0!</v>
      </c>
      <c r="D40" s="160" t="e">
        <f>SUM((rach_!E39+rach_!E32+rach_!E33)/bil_!E31)</f>
        <v>#DIV/0!</v>
      </c>
      <c r="E40" s="160" t="e">
        <f>SUM((rach_!G39+rach_!G32+rach_!G33)/bil_!F31)</f>
        <v>#DIV/0!</v>
      </c>
      <c r="F40" s="161"/>
      <c r="G40" s="176" t="s">
        <v>317</v>
      </c>
      <c r="H40" s="177" t="s">
        <v>318</v>
      </c>
    </row>
    <row r="41" spans="1:8" x14ac:dyDescent="0.25">
      <c r="A41" s="163"/>
      <c r="B41" s="152"/>
      <c r="C41" s="178"/>
      <c r="D41" s="178"/>
      <c r="E41" s="178"/>
      <c r="F41" s="178"/>
      <c r="G41" s="152"/>
      <c r="H41" s="164"/>
    </row>
    <row r="42" spans="1:8" x14ac:dyDescent="0.25">
      <c r="A42" s="179" t="s">
        <v>319</v>
      </c>
      <c r="B42" s="160"/>
      <c r="C42" s="160" t="e">
        <f>SUM(C39-C38)</f>
        <v>#DIV/0!</v>
      </c>
      <c r="D42" s="160" t="e">
        <f>SUM(D39-D38)</f>
        <v>#DIV/0!</v>
      </c>
      <c r="E42" s="160" t="e">
        <f>SUM(E39-E38)</f>
        <v>#DIV/0!</v>
      </c>
      <c r="F42" s="161"/>
      <c r="G42" s="156" t="s">
        <v>320</v>
      </c>
      <c r="H42" s="157" t="s">
        <v>321</v>
      </c>
    </row>
    <row r="43" spans="1:8" x14ac:dyDescent="0.25">
      <c r="A43" s="158"/>
      <c r="B43" s="150"/>
      <c r="C43" s="178"/>
      <c r="D43" s="178"/>
      <c r="E43" s="178"/>
      <c r="F43" s="178"/>
      <c r="G43" s="150"/>
      <c r="H43" s="151"/>
    </row>
    <row r="44" spans="1:8" x14ac:dyDescent="0.25">
      <c r="A44" s="148" t="s">
        <v>322</v>
      </c>
      <c r="B44" s="149"/>
      <c r="C44" s="159"/>
      <c r="D44" s="159"/>
      <c r="E44" s="159"/>
      <c r="F44" s="159"/>
      <c r="G44" s="150"/>
      <c r="H44" s="151"/>
    </row>
    <row r="45" spans="1:8" x14ac:dyDescent="0.25">
      <c r="A45" s="175" t="s">
        <v>323</v>
      </c>
      <c r="B45" s="154"/>
      <c r="C45" s="154" t="e">
        <f>SUM(rach_!C16/bil_!D13)</f>
        <v>#DIV/0!</v>
      </c>
      <c r="D45" s="154" t="e">
        <f>SUM(rach_!E16/bil_!E13)</f>
        <v>#DIV/0!</v>
      </c>
      <c r="E45" s="154" t="e">
        <f>SUM(rach_!G16/bil_!F13)</f>
        <v>#DIV/0!</v>
      </c>
      <c r="F45" s="165">
        <v>1.6</v>
      </c>
      <c r="G45" s="176" t="s">
        <v>324</v>
      </c>
      <c r="H45" s="177" t="s">
        <v>325</v>
      </c>
    </row>
    <row r="46" spans="1:8" x14ac:dyDescent="0.25">
      <c r="A46" s="175" t="s">
        <v>326</v>
      </c>
      <c r="B46" s="154"/>
      <c r="C46" s="154" t="e">
        <f>SUM(rach_!C16/bil_!D22)</f>
        <v>#DIV/0!</v>
      </c>
      <c r="D46" s="154" t="e">
        <f>SUM(rach_!E16/bil_!E22)</f>
        <v>#DIV/0!</v>
      </c>
      <c r="E46" s="154" t="e">
        <f>SUM(rach_!G16/bil_!F22)</f>
        <v>#DIV/0!</v>
      </c>
      <c r="F46" s="162"/>
      <c r="G46" s="176" t="s">
        <v>327</v>
      </c>
      <c r="H46" s="177" t="s">
        <v>328</v>
      </c>
    </row>
    <row r="47" spans="1:8" x14ac:dyDescent="0.25">
      <c r="A47" s="153" t="s">
        <v>329</v>
      </c>
      <c r="B47" s="154"/>
      <c r="C47" s="154" t="e">
        <f>SUM(rach_!C16/bil_!D31)</f>
        <v>#DIV/0!</v>
      </c>
      <c r="D47" s="154" t="e">
        <f>SUM(rach_!E16/bil_!E31)</f>
        <v>#DIV/0!</v>
      </c>
      <c r="E47" s="154" t="e">
        <f>SUM(rach_!G16/bil_!F31)</f>
        <v>#DIV/0!</v>
      </c>
      <c r="F47" s="162" t="s">
        <v>330</v>
      </c>
      <c r="G47" s="156" t="s">
        <v>331</v>
      </c>
      <c r="H47" s="157" t="s">
        <v>332</v>
      </c>
    </row>
    <row r="48" spans="1:8" x14ac:dyDescent="0.25">
      <c r="A48" s="175" t="s">
        <v>333</v>
      </c>
      <c r="B48" s="180"/>
      <c r="C48" s="180" t="e">
        <f>SUM(360/C47)</f>
        <v>#DIV/0!</v>
      </c>
      <c r="D48" s="180" t="e">
        <f>SUM(360/D47)</f>
        <v>#DIV/0!</v>
      </c>
      <c r="E48" s="180" t="e">
        <f>SUM(360/E47)</f>
        <v>#DIV/0!</v>
      </c>
      <c r="F48" s="181"/>
      <c r="G48" s="176" t="s">
        <v>334</v>
      </c>
      <c r="H48" s="177"/>
    </row>
    <row r="49" spans="1:8" x14ac:dyDescent="0.25">
      <c r="A49" s="158"/>
      <c r="B49" s="150"/>
      <c r="C49" s="152"/>
      <c r="D49" s="152"/>
      <c r="E49" s="152"/>
      <c r="F49" s="152"/>
      <c r="G49" s="152"/>
      <c r="H49" s="164"/>
    </row>
    <row r="50" spans="1:8" x14ac:dyDescent="0.25">
      <c r="A50" s="179" t="s">
        <v>335</v>
      </c>
      <c r="B50" s="182"/>
      <c r="C50" s="182">
        <f>SUM((rach_!C41+rach_!C34)/12)</f>
        <v>0</v>
      </c>
      <c r="D50" s="182">
        <f>SUM((rach_!E41+rach_!E34)/12)</f>
        <v>0</v>
      </c>
      <c r="E50" s="182">
        <f>SUM((rach_!G41+rach_!G34)/12)</f>
        <v>0</v>
      </c>
      <c r="F50" s="183"/>
      <c r="G50" s="156" t="s">
        <v>336</v>
      </c>
      <c r="H50" s="157" t="s">
        <v>337</v>
      </c>
    </row>
    <row r="51" spans="1:8" x14ac:dyDescent="0.25">
      <c r="A51" s="158"/>
      <c r="B51" s="150"/>
      <c r="C51" s="150"/>
      <c r="D51" s="150"/>
      <c r="E51" s="150"/>
      <c r="F51" s="150"/>
      <c r="G51" s="150"/>
      <c r="H51" s="151"/>
    </row>
    <row r="52" spans="1:8" x14ac:dyDescent="0.25">
      <c r="A52" s="179" t="s">
        <v>338</v>
      </c>
      <c r="B52" s="184" t="e">
        <f>SUM(1.2*B53+1.4*B54+3.3*B55+0.6*B56+B57)</f>
        <v>#DIV/0!</v>
      </c>
      <c r="C52" s="184" t="e">
        <f>SUM(1.2*C53+1.4*C54+3.3*C55+0.6*C56+C57)</f>
        <v>#DIV/0!</v>
      </c>
      <c r="D52" s="184" t="e">
        <f>SUM(1.2*D53+1.4*D54+3.3*D55+0.6*D56+D57)</f>
        <v>#DIV/0!</v>
      </c>
      <c r="E52" s="184" t="e">
        <f>SUM(1.2*E53+1.4*E54+3.3*E55+0.6*E56+E57)</f>
        <v>#DIV/0!</v>
      </c>
      <c r="F52" s="185"/>
      <c r="G52" s="156" t="s">
        <v>339</v>
      </c>
      <c r="H52" s="170" t="s">
        <v>340</v>
      </c>
    </row>
    <row r="53" spans="1:8" x14ac:dyDescent="0.25">
      <c r="A53" s="153" t="s">
        <v>341</v>
      </c>
      <c r="B53" s="154" t="e">
        <f>SUM((bil_!C22-(bil_!C43+bil_!C39+(bil_!B36-bil_!C36)))/bil_!C31)</f>
        <v>#DIV/0!</v>
      </c>
      <c r="C53" s="154" t="e">
        <f>SUM((bil_!D22-(bil_!D43+bil_!D39+(bil_!C36-bil_!D36)))/bil_!D31)</f>
        <v>#DIV/0!</v>
      </c>
      <c r="D53" s="154" t="e">
        <f>SUM((bil_!E22-(bil_!E43+bil_!E39+(bil_!D36-bil_!E36)))/bil_!E31)</f>
        <v>#DIV/0!</v>
      </c>
      <c r="E53" s="154" t="e">
        <f>SUM((bil_!F22-(bil_!F43+bil_!F39+(bil_!E36-bil_!F36)))/bil_!F31)</f>
        <v>#DIV/0!</v>
      </c>
      <c r="F53" s="162"/>
      <c r="G53" s="156" t="s">
        <v>342</v>
      </c>
      <c r="H53" s="186" t="s">
        <v>343</v>
      </c>
    </row>
    <row r="54" spans="1:8" x14ac:dyDescent="0.25">
      <c r="A54" s="153" t="s">
        <v>344</v>
      </c>
      <c r="B54" s="154"/>
      <c r="C54" s="154" t="e">
        <f>SUM(rach_!C50/bil_!D31)</f>
        <v>#DIV/0!</v>
      </c>
      <c r="D54" s="154" t="e">
        <f>SUM(rach_!E50/bil_!E31)</f>
        <v>#DIV/0!</v>
      </c>
      <c r="E54" s="154" t="e">
        <f>SUM(rach_!G50/bil_!F31)</f>
        <v>#DIV/0!</v>
      </c>
      <c r="F54" s="162"/>
      <c r="G54" s="156" t="s">
        <v>345</v>
      </c>
      <c r="H54" s="186" t="s">
        <v>346</v>
      </c>
    </row>
    <row r="55" spans="1:8" x14ac:dyDescent="0.25">
      <c r="A55" s="153" t="s">
        <v>347</v>
      </c>
      <c r="B55" s="154"/>
      <c r="C55" s="154" t="e">
        <f>SUM((rach_!C39+rach_!C32+rach_!C33)/bil_!D31)</f>
        <v>#DIV/0!</v>
      </c>
      <c r="D55" s="154" t="e">
        <f>SUM((rach_!E39+rach_!E32+rach_!E33)/bil_!E31)</f>
        <v>#DIV/0!</v>
      </c>
      <c r="E55" s="154" t="e">
        <f>SUM((rach_!G39+rach_!G32+rach_!G33)/bil_!F31)</f>
        <v>#DIV/0!</v>
      </c>
      <c r="F55" s="162"/>
      <c r="G55" s="156" t="s">
        <v>317</v>
      </c>
      <c r="H55" s="187" t="s">
        <v>348</v>
      </c>
    </row>
    <row r="56" spans="1:8" x14ac:dyDescent="0.25">
      <c r="A56" s="153" t="s">
        <v>349</v>
      </c>
      <c r="B56" s="154" t="e">
        <f>SUM((bil_!C34+bil_!C48+bil_!C49)/(bil_!C35+bil_!C43))</f>
        <v>#DIV/0!</v>
      </c>
      <c r="C56" s="154" t="e">
        <f>SUM((bil_!D34+bil_!D48+bil_!D49)/(bil_!D35+bil_!D43))</f>
        <v>#DIV/0!</v>
      </c>
      <c r="D56" s="154" t="e">
        <f>SUM((bil_!E34+bil_!E48+bil_!E49)/(bil_!E35+bil_!E43))</f>
        <v>#DIV/0!</v>
      </c>
      <c r="E56" s="154" t="e">
        <f>SUM((bil_!F34+bil_!F48+bil_!F49)/(bil_!F35+bil_!F43))</f>
        <v>#DIV/0!</v>
      </c>
      <c r="F56" s="162"/>
      <c r="G56" s="156" t="s">
        <v>350</v>
      </c>
      <c r="H56" s="186" t="s">
        <v>351</v>
      </c>
    </row>
    <row r="57" spans="1:8" x14ac:dyDescent="0.25">
      <c r="A57" s="153" t="s">
        <v>352</v>
      </c>
      <c r="B57" s="154"/>
      <c r="C57" s="154" t="e">
        <f>SUM(rach_!C16/bil_!D31)</f>
        <v>#DIV/0!</v>
      </c>
      <c r="D57" s="154" t="e">
        <f>SUM(rach_!E16/bil_!E31)</f>
        <v>#DIV/0!</v>
      </c>
      <c r="E57" s="154" t="e">
        <f>SUM(rach_!G16/bil_!F31)</f>
        <v>#DIV/0!</v>
      </c>
      <c r="F57" s="162"/>
      <c r="G57" s="156" t="s">
        <v>331</v>
      </c>
      <c r="H57" s="174"/>
    </row>
    <row r="58" spans="1:8" x14ac:dyDescent="0.25">
      <c r="A58" s="188"/>
      <c r="B58" s="188"/>
      <c r="C58" s="188"/>
      <c r="D58" s="188"/>
      <c r="E58" s="188"/>
      <c r="F58" s="188"/>
      <c r="G58" s="188"/>
      <c r="H58" s="188"/>
    </row>
    <row r="59" spans="1:8" x14ac:dyDescent="0.25">
      <c r="A59" s="188"/>
      <c r="B59" s="188"/>
      <c r="C59" s="188"/>
      <c r="D59" s="188"/>
      <c r="E59" s="188"/>
      <c r="F59" s="188"/>
      <c r="G59" s="188"/>
      <c r="H59" s="188"/>
    </row>
    <row r="60" spans="1:8" x14ac:dyDescent="0.25">
      <c r="A60" s="188"/>
      <c r="B60" s="188"/>
      <c r="C60" s="188"/>
      <c r="D60" s="188"/>
      <c r="E60" s="188"/>
      <c r="F60" s="188"/>
      <c r="G60" s="188"/>
      <c r="H60" s="188"/>
    </row>
    <row r="61" spans="1:8" x14ac:dyDescent="0.25">
      <c r="A61" s="188"/>
      <c r="B61" s="188"/>
      <c r="C61" s="188"/>
      <c r="D61" s="188"/>
      <c r="E61" s="188"/>
      <c r="F61" s="188"/>
      <c r="G61" s="188"/>
      <c r="H61" s="188"/>
    </row>
    <row r="62" spans="1:8" x14ac:dyDescent="0.25">
      <c r="A62" s="188"/>
      <c r="B62" s="188"/>
      <c r="C62" s="188"/>
      <c r="D62" s="188"/>
      <c r="E62" s="188"/>
      <c r="F62" s="188"/>
      <c r="G62" s="188"/>
      <c r="H62" s="188"/>
    </row>
    <row r="63" spans="1:8" x14ac:dyDescent="0.25">
      <c r="A63" s="188"/>
      <c r="B63" s="188"/>
      <c r="C63" s="188"/>
      <c r="D63" s="188"/>
      <c r="E63" s="188"/>
      <c r="F63" s="188"/>
      <c r="G63" s="188"/>
      <c r="H63" s="188"/>
    </row>
    <row r="64" spans="1:8" x14ac:dyDescent="0.25">
      <c r="A64" s="188"/>
      <c r="B64" s="188"/>
      <c r="C64" s="188"/>
      <c r="D64" s="188"/>
      <c r="E64" s="188"/>
      <c r="F64" s="188"/>
      <c r="G64" s="188"/>
      <c r="H64" s="188"/>
    </row>
    <row r="65" spans="1:8" x14ac:dyDescent="0.25">
      <c r="A65" s="188"/>
      <c r="B65" s="188"/>
      <c r="C65" s="188"/>
      <c r="D65" s="188"/>
      <c r="E65" s="188"/>
      <c r="F65" s="188"/>
      <c r="G65" s="188"/>
      <c r="H65" s="188"/>
    </row>
    <row r="66" spans="1:8" x14ac:dyDescent="0.25">
      <c r="A66" s="188"/>
      <c r="B66" s="188"/>
      <c r="C66" s="188"/>
      <c r="D66" s="188"/>
      <c r="E66" s="188"/>
      <c r="F66" s="188"/>
      <c r="G66" s="188"/>
      <c r="H66" s="188"/>
    </row>
    <row r="67" spans="1:8" x14ac:dyDescent="0.25">
      <c r="A67" s="188"/>
      <c r="B67" s="188"/>
      <c r="C67" s="188"/>
      <c r="D67" s="188"/>
      <c r="E67" s="188"/>
      <c r="F67" s="188"/>
      <c r="G67" s="188"/>
      <c r="H67" s="188"/>
    </row>
    <row r="68" spans="1:8" x14ac:dyDescent="0.25">
      <c r="A68" s="188"/>
      <c r="B68" s="188"/>
      <c r="C68" s="188"/>
      <c r="D68" s="188"/>
      <c r="E68" s="188"/>
      <c r="F68" s="188"/>
      <c r="G68" s="188"/>
      <c r="H68" s="188"/>
    </row>
    <row r="69" spans="1:8" x14ac:dyDescent="0.25">
      <c r="A69" s="188"/>
      <c r="B69" s="188"/>
      <c r="C69" s="188"/>
      <c r="D69" s="188"/>
      <c r="E69" s="188"/>
      <c r="F69" s="188"/>
      <c r="G69" s="188"/>
      <c r="H69" s="188"/>
    </row>
    <row r="70" spans="1:8" x14ac:dyDescent="0.25">
      <c r="A70" s="188"/>
      <c r="B70" s="188"/>
      <c r="C70" s="188"/>
      <c r="D70" s="188"/>
      <c r="E70" s="188"/>
      <c r="F70" s="188"/>
      <c r="G70" s="188"/>
      <c r="H70" s="188"/>
    </row>
    <row r="71" spans="1:8" x14ac:dyDescent="0.25">
      <c r="A71" s="188"/>
      <c r="B71" s="188"/>
      <c r="C71" s="188"/>
      <c r="D71" s="188"/>
      <c r="E71" s="188"/>
      <c r="F71" s="188"/>
      <c r="G71" s="188"/>
      <c r="H71" s="188"/>
    </row>
    <row r="72" spans="1:8" x14ac:dyDescent="0.25">
      <c r="A72" s="188"/>
      <c r="B72" s="188"/>
      <c r="C72" s="188"/>
      <c r="D72" s="188"/>
      <c r="E72" s="188"/>
      <c r="F72" s="188"/>
      <c r="G72" s="188"/>
      <c r="H72" s="188"/>
    </row>
    <row r="73" spans="1:8" x14ac:dyDescent="0.25">
      <c r="A73" s="188"/>
      <c r="B73" s="188"/>
      <c r="C73" s="188"/>
      <c r="D73" s="188"/>
      <c r="E73" s="188"/>
      <c r="F73" s="188"/>
      <c r="G73" s="188"/>
      <c r="H73" s="188"/>
    </row>
    <row r="74" spans="1:8" x14ac:dyDescent="0.25">
      <c r="A74" s="188"/>
      <c r="B74" s="188"/>
      <c r="C74" s="188"/>
      <c r="D74" s="188"/>
      <c r="E74" s="188"/>
      <c r="F74" s="188"/>
      <c r="G74" s="188"/>
      <c r="H74" s="188"/>
    </row>
    <row r="75" spans="1:8" x14ac:dyDescent="0.25">
      <c r="A75" s="188"/>
      <c r="B75" s="188"/>
      <c r="C75" s="188"/>
      <c r="D75" s="188"/>
      <c r="E75" s="188"/>
      <c r="F75" s="188"/>
      <c r="G75" s="188"/>
      <c r="H75" s="188"/>
    </row>
    <row r="76" spans="1:8" x14ac:dyDescent="0.25">
      <c r="A76" s="188"/>
      <c r="B76" s="188"/>
      <c r="C76" s="188"/>
      <c r="D76" s="188"/>
      <c r="E76" s="188"/>
      <c r="F76" s="188"/>
      <c r="G76" s="188"/>
      <c r="H76" s="188"/>
    </row>
    <row r="77" spans="1:8" x14ac:dyDescent="0.25">
      <c r="A77" s="188"/>
      <c r="B77" s="188"/>
      <c r="C77" s="188"/>
      <c r="D77" s="188"/>
      <c r="E77" s="188"/>
      <c r="F77" s="188"/>
      <c r="G77" s="188"/>
      <c r="H77" s="188"/>
    </row>
    <row r="78" spans="1:8" x14ac:dyDescent="0.25">
      <c r="A78" s="188"/>
      <c r="B78" s="188"/>
      <c r="C78" s="188"/>
      <c r="D78" s="188"/>
      <c r="E78" s="188"/>
      <c r="F78" s="188"/>
      <c r="G78" s="188"/>
      <c r="H78" s="188"/>
    </row>
    <row r="79" spans="1:8" x14ac:dyDescent="0.25">
      <c r="A79" s="188"/>
      <c r="B79" s="188"/>
      <c r="C79" s="188"/>
      <c r="D79" s="188"/>
      <c r="E79" s="188"/>
      <c r="F79" s="188"/>
      <c r="G79" s="188"/>
      <c r="H79" s="188"/>
    </row>
    <row r="80" spans="1:8" x14ac:dyDescent="0.25">
      <c r="A80" s="188"/>
      <c r="B80" s="188"/>
      <c r="C80" s="188"/>
      <c r="D80" s="188"/>
      <c r="E80" s="188"/>
      <c r="F80" s="188"/>
      <c r="G80" s="188"/>
      <c r="H80" s="188"/>
    </row>
    <row r="81" spans="1:8" x14ac:dyDescent="0.25">
      <c r="A81" s="188"/>
      <c r="B81" s="188"/>
      <c r="C81" s="188"/>
      <c r="D81" s="188"/>
      <c r="E81" s="188"/>
      <c r="F81" s="188"/>
      <c r="G81" s="188"/>
      <c r="H81" s="188"/>
    </row>
    <row r="82" spans="1:8" x14ac:dyDescent="0.25">
      <c r="A82" s="188"/>
      <c r="B82" s="188"/>
      <c r="C82" s="188"/>
      <c r="D82" s="188"/>
      <c r="E82" s="188"/>
      <c r="F82" s="188"/>
      <c r="G82" s="188"/>
      <c r="H82" s="188"/>
    </row>
    <row r="83" spans="1:8" x14ac:dyDescent="0.25">
      <c r="A83" s="188"/>
      <c r="B83" s="188"/>
      <c r="C83" s="188"/>
      <c r="D83" s="188"/>
      <c r="E83" s="188"/>
      <c r="F83" s="188"/>
      <c r="G83" s="188"/>
      <c r="H83" s="188"/>
    </row>
    <row r="84" spans="1:8" x14ac:dyDescent="0.25">
      <c r="A84" s="188"/>
      <c r="B84" s="188"/>
      <c r="C84" s="188"/>
      <c r="D84" s="188"/>
      <c r="E84" s="188"/>
      <c r="F84" s="188"/>
      <c r="G84" s="188"/>
      <c r="H84" s="188"/>
    </row>
    <row r="85" spans="1:8" x14ac:dyDescent="0.25">
      <c r="A85" s="188"/>
      <c r="B85" s="188"/>
      <c r="C85" s="188"/>
      <c r="D85" s="188"/>
      <c r="E85" s="188"/>
      <c r="F85" s="188"/>
      <c r="G85" s="188"/>
      <c r="H85" s="188"/>
    </row>
    <row r="86" spans="1:8" x14ac:dyDescent="0.25">
      <c r="A86" s="188"/>
      <c r="B86" s="188"/>
      <c r="C86" s="188"/>
      <c r="D86" s="188"/>
      <c r="E86" s="188"/>
      <c r="F86" s="188"/>
      <c r="G86" s="188"/>
      <c r="H86" s="188"/>
    </row>
    <row r="87" spans="1:8" x14ac:dyDescent="0.25">
      <c r="A87" s="188"/>
      <c r="B87" s="188"/>
      <c r="C87" s="188"/>
      <c r="D87" s="188"/>
      <c r="E87" s="188"/>
      <c r="F87" s="188"/>
      <c r="G87" s="188"/>
      <c r="H87" s="188"/>
    </row>
    <row r="88" spans="1:8" x14ac:dyDescent="0.25">
      <c r="A88" s="188"/>
      <c r="B88" s="188"/>
      <c r="C88" s="188"/>
      <c r="D88" s="188"/>
      <c r="E88" s="188"/>
      <c r="F88" s="188"/>
      <c r="G88" s="188"/>
      <c r="H88" s="188"/>
    </row>
    <row r="89" spans="1:8" x14ac:dyDescent="0.25">
      <c r="A89" s="188"/>
      <c r="B89" s="188"/>
      <c r="C89" s="188"/>
      <c r="D89" s="188"/>
      <c r="E89" s="188"/>
      <c r="F89" s="188"/>
      <c r="G89" s="188"/>
      <c r="H89" s="188"/>
    </row>
    <row r="90" spans="1:8" x14ac:dyDescent="0.25">
      <c r="A90" s="188"/>
      <c r="B90" s="188"/>
      <c r="C90" s="188"/>
      <c r="D90" s="188"/>
      <c r="E90" s="188"/>
      <c r="F90" s="188"/>
      <c r="G90" s="188"/>
      <c r="H90" s="188"/>
    </row>
    <row r="91" spans="1:8" x14ac:dyDescent="0.25">
      <c r="A91" s="188"/>
      <c r="B91" s="188"/>
      <c r="C91" s="188"/>
      <c r="D91" s="188"/>
      <c r="E91" s="188"/>
      <c r="F91" s="188"/>
      <c r="G91" s="188"/>
      <c r="H91" s="188"/>
    </row>
    <row r="92" spans="1:8" x14ac:dyDescent="0.25">
      <c r="A92" s="188"/>
      <c r="B92" s="188"/>
      <c r="C92" s="188"/>
      <c r="D92" s="188"/>
      <c r="E92" s="188"/>
      <c r="F92" s="188"/>
      <c r="G92" s="188"/>
      <c r="H92" s="188"/>
    </row>
    <row r="93" spans="1:8" x14ac:dyDescent="0.25">
      <c r="A93" s="188"/>
      <c r="B93" s="188"/>
      <c r="C93" s="188"/>
      <c r="D93" s="188"/>
      <c r="E93" s="188"/>
      <c r="F93" s="188"/>
      <c r="G93" s="188"/>
      <c r="H93" s="188"/>
    </row>
    <row r="94" spans="1:8" x14ac:dyDescent="0.25">
      <c r="A94" s="188"/>
      <c r="B94" s="188"/>
      <c r="C94" s="188"/>
      <c r="D94" s="188"/>
      <c r="E94" s="188"/>
      <c r="F94" s="188"/>
      <c r="G94" s="188"/>
      <c r="H94" s="188"/>
    </row>
    <row r="95" spans="1:8" x14ac:dyDescent="0.25">
      <c r="A95" s="188"/>
      <c r="B95" s="188"/>
      <c r="C95" s="188"/>
      <c r="D95" s="188"/>
      <c r="E95" s="188"/>
      <c r="F95" s="188"/>
      <c r="G95" s="188"/>
      <c r="H95" s="188"/>
    </row>
    <row r="96" spans="1:8" x14ac:dyDescent="0.25">
      <c r="A96" s="188"/>
      <c r="B96" s="188"/>
      <c r="C96" s="188"/>
      <c r="D96" s="188"/>
      <c r="E96" s="188"/>
      <c r="F96" s="188"/>
      <c r="G96" s="188"/>
      <c r="H96" s="188"/>
    </row>
    <row r="97" spans="1:8" x14ac:dyDescent="0.25">
      <c r="A97" s="188"/>
      <c r="B97" s="188"/>
      <c r="C97" s="188"/>
      <c r="D97" s="188"/>
      <c r="E97" s="188"/>
      <c r="F97" s="188"/>
      <c r="G97" s="188"/>
      <c r="H97" s="188"/>
    </row>
    <row r="98" spans="1:8" x14ac:dyDescent="0.25">
      <c r="A98" s="188"/>
      <c r="B98" s="188"/>
      <c r="C98" s="188"/>
      <c r="D98" s="188"/>
      <c r="E98" s="188"/>
      <c r="F98" s="188"/>
      <c r="G98" s="188"/>
      <c r="H98" s="188"/>
    </row>
    <row r="99" spans="1:8" x14ac:dyDescent="0.25">
      <c r="A99" s="188"/>
      <c r="B99" s="188"/>
      <c r="C99" s="188"/>
      <c r="D99" s="188"/>
      <c r="E99" s="188"/>
      <c r="F99" s="188"/>
      <c r="G99" s="188"/>
      <c r="H99" s="188"/>
    </row>
    <row r="100" spans="1:8" x14ac:dyDescent="0.25">
      <c r="A100" s="188"/>
      <c r="B100" s="188"/>
      <c r="C100" s="188"/>
      <c r="D100" s="188"/>
      <c r="E100" s="188"/>
      <c r="F100" s="188"/>
      <c r="G100" s="188"/>
      <c r="H100" s="188"/>
    </row>
    <row r="101" spans="1:8" x14ac:dyDescent="0.25">
      <c r="A101" s="188"/>
      <c r="B101" s="188"/>
      <c r="C101" s="188"/>
      <c r="D101" s="188"/>
      <c r="E101" s="188"/>
      <c r="F101" s="188"/>
      <c r="G101" s="188"/>
      <c r="H101" s="188"/>
    </row>
    <row r="102" spans="1:8" x14ac:dyDescent="0.25">
      <c r="A102" s="188"/>
      <c r="B102" s="188"/>
      <c r="C102" s="188"/>
      <c r="D102" s="188"/>
      <c r="E102" s="188"/>
      <c r="F102" s="188"/>
      <c r="G102" s="188"/>
      <c r="H102" s="188"/>
    </row>
    <row r="103" spans="1:8" x14ac:dyDescent="0.25">
      <c r="A103" s="188"/>
      <c r="B103" s="188"/>
      <c r="C103" s="188"/>
      <c r="D103" s="188"/>
      <c r="E103" s="188"/>
      <c r="F103" s="188"/>
      <c r="G103" s="188"/>
      <c r="H103" s="188"/>
    </row>
    <row r="104" spans="1:8" x14ac:dyDescent="0.25">
      <c r="A104" s="188"/>
      <c r="B104" s="188"/>
      <c r="C104" s="188"/>
      <c r="D104" s="188"/>
      <c r="E104" s="188"/>
      <c r="F104" s="188"/>
      <c r="G104" s="188"/>
      <c r="H104" s="188"/>
    </row>
    <row r="105" spans="1:8" x14ac:dyDescent="0.25">
      <c r="A105" s="188"/>
      <c r="B105" s="188"/>
      <c r="C105" s="188"/>
      <c r="D105" s="188"/>
      <c r="E105" s="188"/>
      <c r="F105" s="188"/>
      <c r="G105" s="188"/>
      <c r="H105" s="188"/>
    </row>
    <row r="106" spans="1:8" x14ac:dyDescent="0.25">
      <c r="A106" s="188"/>
      <c r="B106" s="188"/>
      <c r="C106" s="188"/>
      <c r="D106" s="188"/>
      <c r="E106" s="188"/>
      <c r="F106" s="188"/>
      <c r="G106" s="188"/>
      <c r="H106" s="188"/>
    </row>
    <row r="107" spans="1:8" x14ac:dyDescent="0.25">
      <c r="A107" s="188"/>
      <c r="B107" s="188"/>
      <c r="C107" s="188"/>
      <c r="D107" s="188"/>
      <c r="E107" s="188"/>
      <c r="F107" s="188"/>
      <c r="G107" s="188"/>
      <c r="H107" s="188"/>
    </row>
    <row r="108" spans="1:8" x14ac:dyDescent="0.25">
      <c r="A108" s="188"/>
      <c r="B108" s="188"/>
      <c r="C108" s="188"/>
      <c r="D108" s="188"/>
      <c r="E108" s="188"/>
      <c r="F108" s="188"/>
      <c r="G108" s="188"/>
      <c r="H108" s="188"/>
    </row>
    <row r="109" spans="1:8" x14ac:dyDescent="0.25">
      <c r="A109" s="188"/>
      <c r="B109" s="188"/>
      <c r="C109" s="188"/>
      <c r="D109" s="188"/>
      <c r="E109" s="188"/>
      <c r="F109" s="188"/>
      <c r="G109" s="188"/>
      <c r="H109" s="188"/>
    </row>
    <row r="110" spans="1:8" x14ac:dyDescent="0.25">
      <c r="A110" s="188"/>
      <c r="B110" s="188"/>
      <c r="C110" s="188"/>
      <c r="D110" s="188"/>
      <c r="E110" s="188"/>
      <c r="F110" s="188"/>
      <c r="G110" s="188"/>
      <c r="H110" s="188"/>
    </row>
    <row r="111" spans="1:8" x14ac:dyDescent="0.25">
      <c r="A111" s="188"/>
      <c r="B111" s="188"/>
      <c r="C111" s="188"/>
      <c r="D111" s="188"/>
      <c r="E111" s="188"/>
      <c r="F111" s="188"/>
      <c r="G111" s="188"/>
      <c r="H111" s="188"/>
    </row>
    <row r="112" spans="1:8" x14ac:dyDescent="0.25">
      <c r="A112" s="188"/>
      <c r="B112" s="188"/>
      <c r="C112" s="188"/>
      <c r="D112" s="188"/>
      <c r="E112" s="188"/>
      <c r="F112" s="188"/>
      <c r="G112" s="188"/>
      <c r="H112" s="188"/>
    </row>
    <row r="113" spans="1:8" x14ac:dyDescent="0.25">
      <c r="A113" s="188"/>
      <c r="B113" s="188"/>
      <c r="C113" s="188"/>
      <c r="D113" s="188"/>
      <c r="E113" s="188"/>
      <c r="F113" s="188"/>
      <c r="G113" s="188"/>
      <c r="H113" s="188"/>
    </row>
    <row r="114" spans="1:8" x14ac:dyDescent="0.25">
      <c r="A114" s="188"/>
      <c r="B114" s="188"/>
      <c r="C114" s="188"/>
      <c r="D114" s="188"/>
      <c r="E114" s="188"/>
      <c r="F114" s="188"/>
      <c r="G114" s="188"/>
      <c r="H114" s="188"/>
    </row>
    <row r="115" spans="1:8" x14ac:dyDescent="0.25">
      <c r="A115" s="188"/>
      <c r="B115" s="188"/>
      <c r="C115" s="188"/>
      <c r="D115" s="188"/>
      <c r="E115" s="188"/>
      <c r="F115" s="188"/>
      <c r="G115" s="188"/>
      <c r="H115" s="188"/>
    </row>
    <row r="116" spans="1:8" x14ac:dyDescent="0.25">
      <c r="A116" s="188"/>
      <c r="B116" s="188"/>
      <c r="C116" s="188"/>
      <c r="D116" s="188"/>
      <c r="E116" s="188"/>
      <c r="F116" s="188"/>
      <c r="G116" s="188"/>
      <c r="H116" s="188"/>
    </row>
    <row r="117" spans="1:8" x14ac:dyDescent="0.25">
      <c r="A117" s="188"/>
      <c r="B117" s="188"/>
      <c r="C117" s="188"/>
      <c r="D117" s="188"/>
      <c r="E117" s="188"/>
      <c r="F117" s="188"/>
      <c r="G117" s="188"/>
      <c r="H117" s="188"/>
    </row>
    <row r="118" spans="1:8" x14ac:dyDescent="0.25">
      <c r="A118" s="188"/>
      <c r="B118" s="188"/>
      <c r="C118" s="188"/>
      <c r="D118" s="188"/>
      <c r="E118" s="188"/>
      <c r="F118" s="188"/>
      <c r="G118" s="188"/>
      <c r="H118" s="188"/>
    </row>
    <row r="119" spans="1:8" x14ac:dyDescent="0.25">
      <c r="A119" s="188"/>
      <c r="B119" s="188"/>
      <c r="C119" s="188"/>
      <c r="D119" s="188"/>
      <c r="E119" s="188"/>
      <c r="F119" s="188"/>
      <c r="G119" s="188"/>
      <c r="H119" s="188"/>
    </row>
    <row r="120" spans="1:8" x14ac:dyDescent="0.25">
      <c r="A120" s="188"/>
      <c r="B120" s="188"/>
      <c r="C120" s="188"/>
      <c r="D120" s="188"/>
      <c r="E120" s="188"/>
      <c r="F120" s="188"/>
      <c r="G120" s="188"/>
      <c r="H120" s="188"/>
    </row>
    <row r="121" spans="1:8" x14ac:dyDescent="0.25">
      <c r="A121" s="188"/>
      <c r="B121" s="188"/>
      <c r="C121" s="188"/>
      <c r="D121" s="188"/>
      <c r="E121" s="188"/>
      <c r="F121" s="188"/>
      <c r="G121" s="188"/>
      <c r="H121" s="188"/>
    </row>
    <row r="122" spans="1:8" x14ac:dyDescent="0.25">
      <c r="A122" s="188"/>
      <c r="B122" s="188"/>
      <c r="C122" s="188"/>
      <c r="D122" s="188"/>
      <c r="E122" s="188"/>
      <c r="F122" s="188"/>
      <c r="G122" s="188"/>
      <c r="H122" s="188"/>
    </row>
    <row r="123" spans="1:8" x14ac:dyDescent="0.25">
      <c r="A123" s="188"/>
      <c r="B123" s="188"/>
      <c r="C123" s="188"/>
      <c r="D123" s="188"/>
      <c r="E123" s="188"/>
      <c r="F123" s="188"/>
      <c r="G123" s="188"/>
      <c r="H123" s="188"/>
    </row>
    <row r="124" spans="1:8" x14ac:dyDescent="0.25">
      <c r="A124" s="188"/>
      <c r="B124" s="188"/>
      <c r="C124" s="188"/>
      <c r="D124" s="188"/>
      <c r="E124" s="188"/>
      <c r="F124" s="188"/>
      <c r="G124" s="188"/>
      <c r="H124" s="188"/>
    </row>
    <row r="125" spans="1:8" x14ac:dyDescent="0.25">
      <c r="A125" s="188"/>
      <c r="B125" s="188"/>
      <c r="C125" s="188"/>
      <c r="D125" s="188"/>
      <c r="E125" s="188"/>
      <c r="F125" s="188"/>
      <c r="G125" s="188"/>
      <c r="H125" s="188"/>
    </row>
    <row r="126" spans="1:8" x14ac:dyDescent="0.25">
      <c r="A126" s="188"/>
      <c r="B126" s="188"/>
      <c r="C126" s="188"/>
      <c r="D126" s="188"/>
      <c r="E126" s="188"/>
      <c r="F126" s="188"/>
      <c r="G126" s="188"/>
      <c r="H126" s="188"/>
    </row>
    <row r="127" spans="1:8" x14ac:dyDescent="0.25">
      <c r="A127" s="188"/>
      <c r="B127" s="188"/>
      <c r="C127" s="188"/>
      <c r="D127" s="188"/>
      <c r="E127" s="188"/>
      <c r="F127" s="188"/>
      <c r="G127" s="188"/>
      <c r="H127" s="188"/>
    </row>
  </sheetData>
  <phoneticPr fontId="8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8" firstPageNumber="0" orientation="landscape" horizontalDpi="4294967294" verticalDpi="300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nakł_</vt:lpstr>
      <vt:lpstr>ods_</vt:lpstr>
      <vt:lpstr>1 r_</vt:lpstr>
      <vt:lpstr>2 i 3 r_</vt:lpstr>
      <vt:lpstr>zest_</vt:lpstr>
      <vt:lpstr>rach_</vt:lpstr>
      <vt:lpstr>bil_</vt:lpstr>
      <vt:lpstr>pod__ amort_</vt:lpstr>
      <vt:lpstr>wsk_</vt:lpstr>
      <vt:lpstr>rozlicz_</vt:lpstr>
      <vt:lpstr>'1 r_'!Obszar_wydruku</vt:lpstr>
      <vt:lpstr>'2 i 3 r_'!Obszar_wydruku</vt:lpstr>
      <vt:lpstr>bil_!Obszar_wydruku</vt:lpstr>
      <vt:lpstr>nakł_!Obszar_wydruku</vt:lpstr>
      <vt:lpstr>ods_!Obszar_wydruku</vt:lpstr>
      <vt:lpstr>'pod__ amort_'!Obszar_wydruku</vt:lpstr>
      <vt:lpstr>rach_!Obszar_wydruku</vt:lpstr>
      <vt:lpstr>rozlicz_!Obszar_wydruku</vt:lpstr>
      <vt:lpstr>wsk_!Obszar_wydruku</vt:lpstr>
      <vt:lpstr>zest_!Obszar_wydruku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Fundacja Przedsiębiorczość</dc:creator>
  <cp:lastModifiedBy>HP</cp:lastModifiedBy>
  <cp:lastPrinted>2024-09-18T06:59:15Z</cp:lastPrinted>
  <dcterms:created xsi:type="dcterms:W3CDTF">2008-11-21T10:11:38Z</dcterms:created>
  <dcterms:modified xsi:type="dcterms:W3CDTF">2024-09-20T10:12:15Z</dcterms:modified>
</cp:coreProperties>
</file>